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5.bin" ContentType="application/vnd.openxmlformats-officedocument.oleObject"/>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InfoComp\MIPG 2020\Planes\Plan Anticorrupcion 2020\Mapa de Riesgos SIMEC viejo\"/>
    </mc:Choice>
  </mc:AlternateContent>
  <bookViews>
    <workbookView xWindow="0" yWindow="0" windowWidth="21600" windowHeight="9345" tabRatio="729"/>
  </bookViews>
  <sheets>
    <sheet name="MAPA DE RIESGOS" sheetId="1" r:id="rId1"/>
    <sheet name="CONTROL DE CAMBIOS" sheetId="13" state="hidden" r:id="rId2"/>
    <sheet name="PROBABILIDAD" sheetId="5" state="hidden" r:id="rId3"/>
    <sheet name="IMPACTO" sheetId="6" state="hidden" r:id="rId4"/>
    <sheet name="NIVEL RIESGO" sheetId="7" state="hidden" r:id="rId5"/>
    <sheet name="VAL CONTROLES" sheetId="8" state="hidden" r:id="rId6"/>
    <sheet name="Hoja1" sheetId="9" state="hidden" r:id="rId7"/>
    <sheet name="Hoja2" sheetId="10" state="hidden" r:id="rId8"/>
    <sheet name="Hoja3" sheetId="15" r:id="rId9"/>
  </sheets>
  <definedNames>
    <definedName name="_xlnm._FilterDatabase" localSheetId="0" hidden="1">'MAPA DE RIESGOS'!$A$12:$AX$19</definedName>
    <definedName name="AA" localSheetId="1">#REF!</definedName>
    <definedName name="AA">#REF!</definedName>
    <definedName name="ALTO">'MAPA DE RIESGOS'!$CE$315:$CE$318</definedName>
    <definedName name="_xlnm.Print_Area" localSheetId="1">#REF!</definedName>
    <definedName name="_xlnm.Print_Area" localSheetId="0">'MAPA DE RIESGOS'!$A$1:$AY$19</definedName>
    <definedName name="_xlnm.Print_Area">#REF!</definedName>
    <definedName name="as" localSheetId="1">#REF!</definedName>
    <definedName name="as">#REF!</definedName>
    <definedName name="BAJO">'MAPA DE RIESGOS'!$CG$315:$CG$318</definedName>
    <definedName name="bb" localSheetId="1">#REF!</definedName>
    <definedName name="bb">#REF!</definedName>
    <definedName name="ccc" localSheetId="1">#REF!</definedName>
    <definedName name="ccc">#REF!</definedName>
    <definedName name="cghjdg" localSheetId="1">#REF!</definedName>
    <definedName name="cghjdg">#REF!</definedName>
    <definedName name="CREDIBILIDAD_IMAGEN">'MAPA DE RIESGOS'!$CE$235:$CE$239</definedName>
    <definedName name="CRÍTICO">'MAPA DE RIESGOS'!$CD$315:$CD$318</definedName>
    <definedName name="DD" localSheetId="1">#REF!</definedName>
    <definedName name="DD">#REF!</definedName>
    <definedName name="ESTRATÉGICO">'MAPA DE RIESGOS'!$CF$235:$CF$239</definedName>
    <definedName name="ESTRATÉGICO_OPERATIVO">'MAPA DE RIESGOS'!$CF$235:$CF$239</definedName>
    <definedName name="EVALUACION_CUALITATIVA">'MAPA DE RIESGOS'!$CF$211:$CF$215</definedName>
    <definedName name="EVALUACION_CUANTITATIVA">'MAPA DE RIESGOS'!$CE$211:$CE$215</definedName>
    <definedName name="EVALUACION_POR_FRECUENCIA">'MAPA DE RIESGOS'!$CD$211:$CD$215</definedName>
    <definedName name="fghjgf" localSheetId="1">#REF!</definedName>
    <definedName name="fghjgf">#REF!</definedName>
    <definedName name="FINANCIERO">'MAPA DE RIESGOS'!$CD$235:$CD$239</definedName>
    <definedName name="FS" localSheetId="1">#REF!</definedName>
    <definedName name="FS">#REF!</definedName>
    <definedName name="GORGONA" localSheetId="1">#REF!</definedName>
    <definedName name="GORGONA">#REF!</definedName>
    <definedName name="IMAGEN">'MAPA DE RIESGOS'!$CE$235:$CE$239</definedName>
    <definedName name="INRED1" localSheetId="1">#REF!</definedName>
    <definedName name="INRED1">#REF!</definedName>
    <definedName name="LEGAL">'MAPA DE RIESGOS'!$CK$235:$CK$239</definedName>
    <definedName name="Lineas_Obj_Est">'MAPA DE RIESGOS'!$CF$192:$CF$195</definedName>
    <definedName name="MEDIO">'MAPA DE RIESGOS'!$CF$315:$CF$318</definedName>
    <definedName name="NIVEL">'MAPA DE RIESGOS'!$CC$315:$CC$318</definedName>
    <definedName name="NIVEL_ACTUAL_DEL_RIESGO">'MAPA DE RIESGOS'!$AJ$16:$AJ$19</definedName>
    <definedName name="NIVEL_DE_RIESGO_RESIDUAL">'MAPA DE RIESGOS'!$CC$314:$CC$318</definedName>
    <definedName name="nn" localSheetId="1">#REF!</definedName>
    <definedName name="nn">#REF!</definedName>
    <definedName name="OBJETIVOS">#REF!</definedName>
    <definedName name="OPERATIVO">'MAPA DE RIESGOS'!$CG$235:$CG$239</definedName>
    <definedName name="PROCESOS">#REF!</definedName>
    <definedName name="SALUD">'MAPA DE RIESGOS'!$CJ$235:$CJ$239</definedName>
    <definedName name="SERVICIO">'MAPA DE RIESGOS'!$CH$235:$CH$239</definedName>
    <definedName name="SOBRANTECCCP" localSheetId="1">#REF!</definedName>
    <definedName name="SOBRANTECCCP">#REF!</definedName>
    <definedName name="TÉCNICO" localSheetId="1">#REF!</definedName>
    <definedName name="TÉCNICO">#REF!</definedName>
    <definedName name="TECNOLÓGICO">'MAPA DE RIESGOS'!$CI$235:$CI$239</definedName>
    <definedName name="TIPO_DE_ANÁLISIS">'MAPA DE RIESGOS'!$CC$235:$CC$242</definedName>
    <definedName name="TIPODEANALISIS">'MAPA DE RIESGOS'!$CC$211:$CC$213</definedName>
    <definedName name="_xlnm.Print_Titles" localSheetId="0">'MAPA DE RIESGOS'!$12:$18</definedName>
    <definedName name="tratamiento">'MAPA DE RIESGOS'!$CC$314:$CG$318</definedName>
    <definedName name="xx" localSheetId="1">#REF!</definedName>
    <definedName name="xx">#REF!</definedName>
  </definedNames>
  <calcPr calcId="162913"/>
</workbook>
</file>

<file path=xl/calcChain.xml><?xml version="1.0" encoding="utf-8"?>
<calcChain xmlns="http://schemas.openxmlformats.org/spreadsheetml/2006/main">
  <c r="X26" i="1" l="1"/>
  <c r="AD26" i="1" s="1"/>
  <c r="X27" i="1"/>
  <c r="AD27" i="1" s="1"/>
  <c r="X28" i="1"/>
  <c r="AD28" i="1"/>
  <c r="X29" i="1"/>
  <c r="AD29" i="1" s="1"/>
  <c r="X108" i="1" l="1"/>
  <c r="X152" i="1"/>
  <c r="X86" i="1"/>
  <c r="AD86" i="1" s="1"/>
  <c r="X172" i="1"/>
  <c r="X163" i="1"/>
  <c r="X162" i="1"/>
  <c r="X140" i="1"/>
  <c r="X87" i="1"/>
  <c r="AD87" i="1" s="1"/>
  <c r="X45" i="1"/>
  <c r="X44" i="1"/>
  <c r="X32" i="1"/>
  <c r="X180" i="1" l="1"/>
  <c r="AD180" i="1" s="1"/>
  <c r="X179" i="1"/>
  <c r="AD179" i="1" s="1"/>
  <c r="X178" i="1"/>
  <c r="AD178" i="1" s="1"/>
  <c r="X177" i="1"/>
  <c r="AD177" i="1" s="1"/>
  <c r="X176" i="1"/>
  <c r="AD176" i="1" s="1"/>
  <c r="X175" i="1"/>
  <c r="AD175" i="1" s="1"/>
  <c r="X174" i="1"/>
  <c r="AD174" i="1" s="1"/>
  <c r="X173" i="1"/>
  <c r="AD173" i="1" s="1"/>
  <c r="AD172" i="1"/>
  <c r="M172" i="1"/>
  <c r="L172" i="1"/>
  <c r="X169" i="1"/>
  <c r="AD169" i="1" s="1"/>
  <c r="X168" i="1"/>
  <c r="AD168" i="1" s="1"/>
  <c r="X167" i="1"/>
  <c r="AD167" i="1" s="1"/>
  <c r="X166" i="1"/>
  <c r="AD166" i="1" s="1"/>
  <c r="X165" i="1"/>
  <c r="AD165" i="1" s="1"/>
  <c r="X164" i="1"/>
  <c r="AD164" i="1" s="1"/>
  <c r="AD163" i="1"/>
  <c r="AD162" i="1"/>
  <c r="X161" i="1"/>
  <c r="AD161" i="1" s="1"/>
  <c r="M161" i="1"/>
  <c r="L161" i="1"/>
  <c r="X158" i="1"/>
  <c r="AD158" i="1" s="1"/>
  <c r="X157" i="1"/>
  <c r="AD157" i="1" s="1"/>
  <c r="X156" i="1"/>
  <c r="AD156" i="1" s="1"/>
  <c r="X155" i="1"/>
  <c r="AD155" i="1" s="1"/>
  <c r="X154" i="1"/>
  <c r="AD154" i="1" s="1"/>
  <c r="X153" i="1"/>
  <c r="AD153" i="1" s="1"/>
  <c r="AD152" i="1"/>
  <c r="X151" i="1"/>
  <c r="AD151" i="1" s="1"/>
  <c r="X150" i="1"/>
  <c r="AD150" i="1" s="1"/>
  <c r="M150" i="1"/>
  <c r="L150" i="1"/>
  <c r="X147" i="1"/>
  <c r="AD147" i="1" s="1"/>
  <c r="X146" i="1"/>
  <c r="AD146" i="1" s="1"/>
  <c r="X145" i="1"/>
  <c r="AD145" i="1" s="1"/>
  <c r="X144" i="1"/>
  <c r="AD144" i="1" s="1"/>
  <c r="X143" i="1"/>
  <c r="AD143" i="1" s="1"/>
  <c r="X142" i="1"/>
  <c r="AD142" i="1" s="1"/>
  <c r="X141" i="1"/>
  <c r="AD141" i="1" s="1"/>
  <c r="AD140" i="1"/>
  <c r="X139" i="1"/>
  <c r="AD139" i="1" s="1"/>
  <c r="M139" i="1"/>
  <c r="L139" i="1"/>
  <c r="X136" i="1"/>
  <c r="AD136" i="1" s="1"/>
  <c r="X135" i="1"/>
  <c r="AD135" i="1" s="1"/>
  <c r="X134" i="1"/>
  <c r="AD134" i="1" s="1"/>
  <c r="X133" i="1"/>
  <c r="AD133" i="1" s="1"/>
  <c r="X132" i="1"/>
  <c r="AD132" i="1" s="1"/>
  <c r="X131" i="1"/>
  <c r="AD131" i="1" s="1"/>
  <c r="X130" i="1"/>
  <c r="AD130" i="1" s="1"/>
  <c r="X129" i="1"/>
  <c r="AD129" i="1" s="1"/>
  <c r="X128" i="1"/>
  <c r="AD128" i="1" s="1"/>
  <c r="M128" i="1"/>
  <c r="L128" i="1"/>
  <c r="X125" i="1"/>
  <c r="AD125" i="1" s="1"/>
  <c r="X124" i="1"/>
  <c r="AD124" i="1" s="1"/>
  <c r="X123" i="1"/>
  <c r="AD123" i="1" s="1"/>
  <c r="X122" i="1"/>
  <c r="AD122" i="1" s="1"/>
  <c r="X121" i="1"/>
  <c r="AD121" i="1" s="1"/>
  <c r="X120" i="1"/>
  <c r="AD120" i="1" s="1"/>
  <c r="X119" i="1"/>
  <c r="AD119" i="1" s="1"/>
  <c r="X118" i="1"/>
  <c r="AD118" i="1" s="1"/>
  <c r="X117" i="1"/>
  <c r="AD117" i="1" s="1"/>
  <c r="M117" i="1"/>
  <c r="L117" i="1"/>
  <c r="X114" i="1"/>
  <c r="AD114" i="1" s="1"/>
  <c r="X113" i="1"/>
  <c r="AD113" i="1" s="1"/>
  <c r="X112" i="1"/>
  <c r="AD112" i="1" s="1"/>
  <c r="X111" i="1"/>
  <c r="AD111" i="1" s="1"/>
  <c r="X110" i="1"/>
  <c r="AD110" i="1" s="1"/>
  <c r="X109" i="1"/>
  <c r="AD109" i="1" s="1"/>
  <c r="AD108" i="1"/>
  <c r="X107" i="1"/>
  <c r="AD107" i="1" s="1"/>
  <c r="X106" i="1"/>
  <c r="AD106" i="1" s="1"/>
  <c r="M106" i="1"/>
  <c r="L106" i="1"/>
  <c r="X90" i="1"/>
  <c r="AD90" i="1" s="1"/>
  <c r="X89" i="1"/>
  <c r="AD89" i="1" s="1"/>
  <c r="X88" i="1"/>
  <c r="AD88" i="1" s="1"/>
  <c r="M86" i="1"/>
  <c r="L86" i="1"/>
  <c r="X83" i="1"/>
  <c r="AD83" i="1" s="1"/>
  <c r="X82" i="1"/>
  <c r="AD82" i="1" s="1"/>
  <c r="X81" i="1"/>
  <c r="AD81" i="1" s="1"/>
  <c r="X80" i="1"/>
  <c r="AD80" i="1" s="1"/>
  <c r="X79" i="1"/>
  <c r="AD79" i="1" s="1"/>
  <c r="X78" i="1"/>
  <c r="AD78" i="1" s="1"/>
  <c r="X77" i="1"/>
  <c r="AD77" i="1" s="1"/>
  <c r="X76" i="1"/>
  <c r="AD76" i="1" s="1"/>
  <c r="X75" i="1"/>
  <c r="AD75" i="1" s="1"/>
  <c r="M75" i="1"/>
  <c r="L75" i="1"/>
  <c r="AD170" i="1" l="1"/>
  <c r="AE161" i="1" s="1"/>
  <c r="AG161" i="1" s="1"/>
  <c r="AD148" i="1"/>
  <c r="AE139" i="1" s="1"/>
  <c r="AG139" i="1" s="1"/>
  <c r="AD126" i="1"/>
  <c r="AE117" i="1" s="1"/>
  <c r="AG117" i="1" s="1"/>
  <c r="AD115" i="1"/>
  <c r="AE106" i="1" s="1"/>
  <c r="AG106" i="1" s="1"/>
  <c r="AD84" i="1"/>
  <c r="AE75" i="1" s="1"/>
  <c r="AG75" i="1" s="1"/>
  <c r="AD91" i="1"/>
  <c r="AE86" i="1" s="1"/>
  <c r="AG86" i="1" s="1"/>
  <c r="AD159" i="1"/>
  <c r="AE150" i="1" s="1"/>
  <c r="AG150" i="1" s="1"/>
  <c r="AD181" i="1"/>
  <c r="AE172" i="1" s="1"/>
  <c r="AG172" i="1" s="1"/>
  <c r="AD137" i="1"/>
  <c r="AE128" i="1" s="1"/>
  <c r="AG128" i="1" s="1"/>
  <c r="D9" i="1"/>
  <c r="X95" i="1" l="1"/>
  <c r="AD95" i="1" s="1"/>
  <c r="X96" i="1"/>
  <c r="AD96" i="1" s="1"/>
  <c r="X97" i="1"/>
  <c r="AD97" i="1" s="1"/>
  <c r="X98" i="1"/>
  <c r="AD98" i="1" s="1"/>
  <c r="X99" i="1"/>
  <c r="AD99" i="1" s="1"/>
  <c r="X100" i="1"/>
  <c r="AD100" i="1" s="1"/>
  <c r="X101" i="1"/>
  <c r="AD101" i="1" s="1"/>
  <c r="X102" i="1"/>
  <c r="AD102" i="1" s="1"/>
  <c r="X103" i="1"/>
  <c r="AD103" i="1" s="1"/>
  <c r="X94" i="1"/>
  <c r="AD94" i="1" s="1"/>
  <c r="X93" i="1"/>
  <c r="AD93" i="1" s="1"/>
  <c r="M93" i="1"/>
  <c r="L93" i="1"/>
  <c r="X41" i="1"/>
  <c r="AD41" i="1" s="1"/>
  <c r="X72" i="1"/>
  <c r="AD72" i="1" s="1"/>
  <c r="AD104" i="1" l="1"/>
  <c r="AE93" i="1" s="1"/>
  <c r="AG93" i="1" s="1"/>
  <c r="X25" i="1"/>
  <c r="AD25" i="1" s="1"/>
  <c r="X24" i="1"/>
  <c r="AD24" i="1" s="1"/>
  <c r="X20" i="1"/>
  <c r="AD20" i="1" s="1"/>
  <c r="X47" i="1" l="1"/>
  <c r="AD47" i="1" s="1"/>
  <c r="X46" i="1"/>
  <c r="AD46" i="1" s="1"/>
  <c r="AD45" i="1"/>
  <c r="AD44" i="1"/>
  <c r="M44" i="1"/>
  <c r="L44" i="1"/>
  <c r="AD73" i="1" l="1"/>
  <c r="AE44" i="1" s="1"/>
  <c r="AG44" i="1" s="1"/>
  <c r="X40" i="1" l="1"/>
  <c r="AD40" i="1" s="1"/>
  <c r="AD34" i="1"/>
  <c r="X33" i="1"/>
  <c r="AD33" i="1" s="1"/>
  <c r="AD32" i="1"/>
  <c r="M32" i="1"/>
  <c r="L32" i="1"/>
  <c r="X22" i="1"/>
  <c r="AD22" i="1" s="1"/>
  <c r="X21" i="1"/>
  <c r="AD21" i="1" s="1"/>
  <c r="M20" i="1"/>
  <c r="L20" i="1"/>
  <c r="AD30" i="1" l="1"/>
  <c r="AE20" i="1" s="1"/>
  <c r="AG20" i="1" s="1"/>
  <c r="AD42" i="1"/>
  <c r="AM10" i="1"/>
  <c r="AM9" i="1"/>
  <c r="AM8" i="1"/>
  <c r="AM7" i="1"/>
  <c r="AW6" i="1"/>
  <c r="AM6" i="1"/>
  <c r="W10" i="1"/>
  <c r="W9" i="1"/>
  <c r="W8" i="1"/>
  <c r="W7" i="1"/>
  <c r="AH6" i="1"/>
  <c r="W6" i="1"/>
  <c r="Q6" i="1"/>
  <c r="L10" i="1"/>
  <c r="L9" i="1"/>
  <c r="L8" i="1"/>
  <c r="L7" i="1"/>
  <c r="L6" i="1"/>
  <c r="Q23" i="8"/>
  <c r="R7" i="8"/>
  <c r="R6" i="8"/>
  <c r="R5" i="8"/>
  <c r="AE32" i="1" l="1"/>
  <c r="AG32" i="1" s="1"/>
  <c r="CC290" i="1"/>
  <c r="CC312" i="1" l="1"/>
  <c r="CC311" i="1"/>
  <c r="CC310" i="1"/>
  <c r="CC309" i="1"/>
  <c r="CC308" i="1"/>
  <c r="CC307" i="1"/>
  <c r="CC306" i="1"/>
  <c r="CC305" i="1"/>
  <c r="CC304" i="1"/>
  <c r="CC303" i="1"/>
  <c r="CC302" i="1"/>
  <c r="CC301" i="1"/>
  <c r="CC300" i="1"/>
  <c r="CC299" i="1"/>
  <c r="CC298" i="1"/>
  <c r="CC297" i="1"/>
  <c r="CC296" i="1"/>
  <c r="CC295" i="1"/>
  <c r="CC294" i="1"/>
  <c r="CC293" i="1"/>
  <c r="CC292" i="1"/>
  <c r="CC291" i="1"/>
  <c r="CC289" i="1"/>
  <c r="CC288" i="1"/>
  <c r="A9" i="10"/>
  <c r="I11" i="6" l="1"/>
  <c r="J11" i="6" s="1"/>
  <c r="I12" i="6"/>
  <c r="J12" i="6" s="1"/>
  <c r="I13" i="6"/>
  <c r="J13" i="6" s="1"/>
  <c r="I10" i="6"/>
  <c r="J10" i="6" s="1"/>
  <c r="J14" i="6"/>
  <c r="K11" i="6" s="1"/>
  <c r="C13" i="6"/>
  <c r="C12" i="6"/>
  <c r="C11" i="6"/>
  <c r="C10" i="6"/>
  <c r="C7" i="7"/>
  <c r="C6" i="7"/>
  <c r="C5" i="7"/>
  <c r="C4" i="7"/>
  <c r="C3" i="7"/>
  <c r="C2" i="7"/>
  <c r="C8" i="7"/>
  <c r="C9" i="7"/>
  <c r="C10" i="7"/>
  <c r="C11" i="7"/>
  <c r="C12" i="7"/>
  <c r="C13" i="7"/>
  <c r="C14" i="7"/>
  <c r="C15" i="7"/>
  <c r="C16" i="7"/>
  <c r="C17" i="7"/>
  <c r="C18" i="7"/>
  <c r="C19" i="7"/>
  <c r="C20" i="7"/>
  <c r="C21" i="7"/>
  <c r="C22" i="7"/>
  <c r="C23" i="7"/>
  <c r="C24" i="7"/>
  <c r="C25" i="7"/>
  <c r="C26" i="7"/>
  <c r="A10" i="10"/>
  <c r="A8" i="10"/>
  <c r="A7" i="10"/>
  <c r="K10" i="6" l="1"/>
  <c r="K14" i="6"/>
  <c r="K12" i="6"/>
  <c r="K13" i="6"/>
  <c r="CC249" i="1" l="1"/>
  <c r="Q172" i="1" l="1"/>
  <c r="P172" i="1"/>
  <c r="Q161" i="1"/>
  <c r="P161" i="1"/>
  <c r="Q150" i="1"/>
  <c r="P139" i="1"/>
  <c r="P150" i="1"/>
  <c r="Q139" i="1"/>
  <c r="P128" i="1"/>
  <c r="Q128" i="1"/>
  <c r="Q117" i="1"/>
  <c r="P117" i="1"/>
  <c r="Q106" i="1"/>
  <c r="P106" i="1"/>
  <c r="P75" i="1"/>
  <c r="Q86" i="1"/>
  <c r="P86" i="1"/>
  <c r="Q75" i="1"/>
  <c r="Q93" i="1"/>
  <c r="P93" i="1"/>
  <c r="Q44" i="1"/>
  <c r="P44" i="1"/>
  <c r="Q32" i="1"/>
  <c r="AH32" i="1" s="1"/>
  <c r="AI32" i="1" s="1"/>
  <c r="Q20" i="1"/>
  <c r="AH20" i="1" s="1"/>
  <c r="AI20" i="1" s="1"/>
  <c r="P32" i="1"/>
  <c r="P20" i="1"/>
  <c r="AH172" i="1" l="1"/>
  <c r="AI172" i="1" s="1"/>
  <c r="AJ172" i="1" s="1"/>
  <c r="R172" i="1"/>
  <c r="S172" i="1" s="1"/>
  <c r="AH139" i="1"/>
  <c r="AI139" i="1" s="1"/>
  <c r="AJ139" i="1" s="1"/>
  <c r="R139" i="1"/>
  <c r="S139" i="1" s="1"/>
  <c r="R150" i="1"/>
  <c r="S150" i="1" s="1"/>
  <c r="AH150" i="1"/>
  <c r="AI150" i="1" s="1"/>
  <c r="AJ150" i="1" s="1"/>
  <c r="AH161" i="1"/>
  <c r="AI161" i="1" s="1"/>
  <c r="AJ161" i="1" s="1"/>
  <c r="R161" i="1"/>
  <c r="S161" i="1" s="1"/>
  <c r="AH128" i="1"/>
  <c r="AI128" i="1" s="1"/>
  <c r="AJ128" i="1" s="1"/>
  <c r="R128" i="1"/>
  <c r="S128" i="1" s="1"/>
  <c r="AH117" i="1"/>
  <c r="AI117" i="1" s="1"/>
  <c r="AJ117" i="1" s="1"/>
  <c r="R117" i="1"/>
  <c r="S117" i="1" s="1"/>
  <c r="AH106" i="1"/>
  <c r="AI106" i="1" s="1"/>
  <c r="AJ106" i="1" s="1"/>
  <c r="R106" i="1"/>
  <c r="S106" i="1" s="1"/>
  <c r="AH86" i="1"/>
  <c r="AI86" i="1" s="1"/>
  <c r="AJ86" i="1" s="1"/>
  <c r="R86" i="1"/>
  <c r="S86" i="1" s="1"/>
  <c r="AH75" i="1"/>
  <c r="AI75" i="1" s="1"/>
  <c r="AJ75" i="1" s="1"/>
  <c r="R75" i="1"/>
  <c r="S75" i="1" s="1"/>
  <c r="AH44" i="1"/>
  <c r="AI44" i="1" s="1"/>
  <c r="AJ44" i="1" s="1"/>
  <c r="R44" i="1"/>
  <c r="S44" i="1" s="1"/>
  <c r="R93" i="1"/>
  <c r="S93" i="1" s="1"/>
  <c r="AH93" i="1"/>
  <c r="AI93" i="1" s="1"/>
  <c r="AJ93" i="1" s="1"/>
  <c r="AJ20" i="1"/>
  <c r="R20" i="1"/>
  <c r="S20" i="1" s="1"/>
  <c r="R32" i="1"/>
  <c r="S32" i="1" s="1"/>
  <c r="AJ32" i="1"/>
</calcChain>
</file>

<file path=xl/comments1.xml><?xml version="1.0" encoding="utf-8"?>
<comments xmlns="http://schemas.openxmlformats.org/spreadsheetml/2006/main">
  <authors>
    <author>Rodrigo Cardenas</author>
    <author>Xiomara Saenz</author>
  </authors>
  <commentList>
    <comment ref="AP15" authorId="0" shapeId="0">
      <text>
        <r>
          <rPr>
            <sz val="14"/>
            <color indexed="81"/>
            <rFont val="Tahoma"/>
            <family val="2"/>
          </rPr>
          <t>Incluir los controles nuevos, diferentes a los existentes, que se deben implementar para prevenir la materialización del riesgo (orientados a minimizar las causas).</t>
        </r>
      </text>
    </comment>
    <comment ref="AQ33" authorId="1" shapeId="0">
      <text>
        <r>
          <rPr>
            <b/>
            <sz val="14"/>
            <color indexed="81"/>
            <rFont val="Tahoma"/>
            <family val="2"/>
          </rPr>
          <t>Xiomara Saenz:</t>
        </r>
        <r>
          <rPr>
            <sz val="14"/>
            <color indexed="81"/>
            <rFont val="Tahoma"/>
            <family val="2"/>
          </rPr>
          <t xml:space="preserve">
En el diseño del proceso reciente "Gestión Marítima" tener en cuenta el criterio de transversalidad del proceso en el desarrollo de sus procedimientos, guías e instructivos, entre otros. Establecer en los procedimientos a generar como parte del proceso de Gestión Marítima, tratar de determinar actividades transversales a las dependencias internas de DIMAR.</t>
        </r>
      </text>
    </comment>
    <comment ref="AQ144" authorId="1" shapeId="0">
      <text>
        <r>
          <rPr>
            <b/>
            <sz val="9"/>
            <color indexed="81"/>
            <rFont val="Tahoma"/>
            <family val="2"/>
          </rPr>
          <t>Xiomara Saenz:</t>
        </r>
        <r>
          <rPr>
            <sz val="9"/>
            <color indexed="81"/>
            <rFont val="Tahoma"/>
            <family val="2"/>
          </rPr>
          <t xml:space="preserve">
En el diseño del proceso reciente "Gestión Maritima" tener en cuenta el criterio de transversalidad del proceso en el desarrollo de sus procedimientos, guias e instructivos, entre otros. Establecer en los procedimientos a generar como parte del proceso de Gestión Maritima, tratar de determinar actividades transversales a las dependecias internas de DIMAR.</t>
        </r>
      </text>
    </comment>
    <comment ref="AQ157" authorId="1" shapeId="0">
      <text>
        <r>
          <rPr>
            <b/>
            <sz val="9"/>
            <color indexed="81"/>
            <rFont val="Tahoma"/>
            <family val="2"/>
          </rPr>
          <t>Xiomara Saenz:</t>
        </r>
        <r>
          <rPr>
            <sz val="9"/>
            <color indexed="81"/>
            <rFont val="Tahoma"/>
            <family val="2"/>
          </rPr>
          <t xml:space="preserve">
En el diseño del proceso reciente "Gestión Maritima" tener en cuenta el criterio de transversalidad del proceso en el desarrollo de sus procedimientos, guias e instructivos, entre otros. Establecer en los procedimientos a generar como parte del proceso de Gestión Maritima, tratar de determinar actividades transversales a las dependecias internas de DIMAR.</t>
        </r>
      </text>
    </comment>
    <comment ref="AQ179" authorId="1" shapeId="0">
      <text>
        <r>
          <rPr>
            <b/>
            <sz val="9"/>
            <color indexed="81"/>
            <rFont val="Tahoma"/>
            <family val="2"/>
          </rPr>
          <t>Xiomara Saenz:</t>
        </r>
        <r>
          <rPr>
            <sz val="9"/>
            <color indexed="81"/>
            <rFont val="Tahoma"/>
            <family val="2"/>
          </rPr>
          <t xml:space="preserve">
En el diseño del proceso reciente "Gestión Maritima" tener en cuenta el criterio de transversalidad del proceso en el desarrollo de sus procedimientos, guias e instructivos, entre otros. Establecer en los procedimientos a generar como parte del proceso de Gestión Maritima, tratar de determinar actividades transversales a las dependecias internas de DIMAR.</t>
        </r>
      </text>
    </comment>
  </commentList>
</comments>
</file>

<file path=xl/sharedStrings.xml><?xml version="1.0" encoding="utf-8"?>
<sst xmlns="http://schemas.openxmlformats.org/spreadsheetml/2006/main" count="1971" uniqueCount="862">
  <si>
    <t>CLASE DE RIESGO</t>
  </si>
  <si>
    <t>CAUSAS</t>
  </si>
  <si>
    <t>PROBABILIDAD</t>
  </si>
  <si>
    <t>IMPACTO</t>
  </si>
  <si>
    <t>CONTROLES ACTUALES</t>
  </si>
  <si>
    <t>CLASE</t>
  </si>
  <si>
    <t>DESCRIPCIÓN DEL CONTROL</t>
  </si>
  <si>
    <t>EL CONTROL ESTÁ DOCUMENTADO?</t>
  </si>
  <si>
    <t>EL CONTROL SE APLICA ACTUALMENTE?</t>
  </si>
  <si>
    <t>OPCIONES DE MANEJO</t>
  </si>
  <si>
    <t>NIVEL DE RIESGO INHERENTE</t>
  </si>
  <si>
    <t>DESCRIPCIÓN DE LA CAUSA</t>
  </si>
  <si>
    <t>FACTOR O AGENTE GENERADOR</t>
  </si>
  <si>
    <t>PROCESO</t>
  </si>
  <si>
    <t>G1 - DIRECCIONAMIENTO INSTITUCIONAL</t>
  </si>
  <si>
    <t>G2 - PLANEACIÓN</t>
  </si>
  <si>
    <t>G3 - JURÍDICO</t>
  </si>
  <si>
    <t>G4 - RELACIONES INTERNACIONALES</t>
  </si>
  <si>
    <t>G5 - REGLAMENTACIÓN</t>
  </si>
  <si>
    <t>M1 - GESTIÓN DE LA INFORMACIÓN PARA LA SEGURIDAD EN LA NAVEGACIÓN MARÍTIMA</t>
  </si>
  <si>
    <t>M2 - SERVICIO Y CONTROL DE TRÁFICO MARÍTIMO</t>
  </si>
  <si>
    <t>M3 - PROTECCIÓN DEL MEDIO MARINO</t>
  </si>
  <si>
    <t>M4 - GESTIÓN GENTE DE MAR Y NAVES</t>
  </si>
  <si>
    <t>M5 - PROTECCIÓN MARÍTIMA</t>
  </si>
  <si>
    <t>M6 - TRANSPORTE MARÍTIMO Y FLUVIAL INTERNACIONAL</t>
  </si>
  <si>
    <t>M7 - LITORALES Y ÁREAS MARINAS</t>
  </si>
  <si>
    <t>M8 - INVESTIGACIÓN CIENTÍFICA MARINA</t>
  </si>
  <si>
    <t>A1 - GESTIÓN DE PERSONAL</t>
  </si>
  <si>
    <t>A2 - GESTIÓN ADMINISTRATIVA Y FINANCIERA</t>
  </si>
  <si>
    <t>G3 - GESTIÓN INFORMÁTICA Y COMUNICACIONES</t>
  </si>
  <si>
    <t>E1 - EVALUACIÓN</t>
  </si>
  <si>
    <t>DAR LOS LINEAMIENTOS QUE PERMITAN EL CUMPLIMIENTO DE LOS OBJETIVOS INSTITUCIONALES, ASIGNAR RECURSOS Y OPTIMIZARLOS PARA ALCANZAR LA MISIÓN Y VISIÓN INSTITUCIONAL</t>
  </si>
  <si>
    <t>FORMULAR, EN COORDINACIÓN CON LOS DIFERENTES PROCESOS, LOS PLANES Y PROYECTOS, ASÍ COMO SUS SEGUIMIENTOS Y ACTUALIZACIONES RESPECTIVAS, CON EL FIN DE PROYECTAR A LA ENTIDAD HACIA EL LOGRO DE LOS OBJETIVOS ESTRATÉGICOS Y EL CUMPLIMIENTO DE LA MISIÓN INSTITUCIONAL.</t>
  </si>
  <si>
    <t>ASESORAR DIRECTOR GENERAL MARÍTIMO EN TODOS LOS ASUNTOS JURÍDICOS DE SU COMPETENCIA. VERIFICAR, HACER Y CONTROLAR QUE LAS ACTUACIONES DE LA AUTORIDAD MARÍTIMA NACIONAL SE CIÑAN AL MARCO LEGAL DE LA CONSTITUCIÓN Y LA LEY.</t>
  </si>
  <si>
    <t>ESTABLECER ESTRATEGIAS PARA LA PROYECCIÓN INTERNACIONAL DE DIMAR Y EL CUMPLIMIENTO DE LAS RESPONSABILIDADES DE LA INSTITUCIÓN EN LOS COMPROMISOS INTERNACIONALES MARÍTIMOS DEL PAÍS</t>
  </si>
  <si>
    <t>REGULAR NORMATIVAMENTE LAS ACTIVIDADES MARÍTIMAS EN CUMPLIMIENTO DE LAS COMPETENCIAS ATRIBUIDAS A LA DIRECCIÓN GENERAL MARÍTIMA.</t>
  </si>
  <si>
    <t>MANTENER LA DISPONIBILIDAD DE LAS AYUDAS A LA NAVEGACIÓN A TRAVÉS DEL DISEÑO, PRODUCCIÓN, INSTALACIÓN, CONTROL, OPERACIÓN Y MANTENIMIENTO, ASÍ COMO OFRECER A LOS USUARIOS SERVICIOS OPORTUNOS Y ACERTADOS MEDIANTE LA EMISIÓN DE PRONÓSTICOS METEOROLÓGICOS, CARTOGRAFÍA Y PUBLICACIONES NÁUTICAS, ACORDE CON LOS ESTÁNDARES, NORMAS Y REGULACIONES INTERNACIONALES, PARA SALVAGUARDAR LA VIDA EN EL MAR Y GARANTIZAR LA SEGURIDAD EN LA NAVEGACIÓN MARÍTIMA Y FLUVIAL EN LA JURISDICCIÓN DE DIMAR</t>
  </si>
  <si>
    <t>CONTROLAR Y MONITOREAR EL TRÁFICO MARÍTIMO DE NAVES Y ARTEFACTOS NAVALES EN AGUAS JURISDICCIONALES; SUMINISTRAR EL SERVICIO DE INFORMACIÓN Y ASISTENCIA A LAS NAVES PARTICIPANTES DEL STM; DISPONER DE LA INFORMACIÓN QUE EN COORDINACIÓN CON OTRAS ENTIDADES, PERMITA GENERAR ACCIONES PARA EL EJERCICIO DE LA SOBERANÍA NACIONAL, LA PRESERVACIÓN DE LA VIDA HUMANA EN EL MAR, LA SEGURIDAD EN LA NAVEGACIÓN Y LA PREVENCIÓN DE DAÑOS AL MEDIO MARINO.</t>
  </si>
  <si>
    <t>PREVENIR LA CONTAMINACIÓN PROVENIENTE DE LAS ACTIVIDADES MARÍTIMAS BAJO EL CONTROL DE DIMAR Y RESPONDER ADECUADAMENTE EN CASO QUE SE PRESENTE, COORDINANDO A NIVEL LOCAL, NACIONAL E INTERNACIONAL LAS ACCIONES DE LA AUTORIDAD MARÍTIMA.</t>
  </si>
  <si>
    <t>ADMINISTRAR LA ZONA COSTERA DEL PAÍS BAJO JURISDICCIÓN DE LA DIRECCIÓN GENERAL MARÍTIMA</t>
  </si>
  <si>
    <t>PROYECTAR Y DESARROLLAR LA INVESTIGACIÓN CIENTÍFICA MARINA PARA LA GENERACIÓN DE CONOCIMIENTO QUE CONTRIBUYA A LA TOMA DE DECISIONES DEL PAÍS Y PARTICULARMENTE DE LA AUTORIDAD MARÍTIMA NACIONAL</t>
  </si>
  <si>
    <t>PROMOVER EL DESARROLLO INTEGRAL DEL TALENTO HUMANO AL SERVICIO DE LA ENTIDAD.</t>
  </si>
  <si>
    <t>COORDINAR, DIRIGIR, CONTROLAR Y EJECUTAR LOS  PLANES ADMINISTRATIVOS, LOGÍSTICOS Y FINANCIEROS DE LA DIRECCIÓN GENERAL MARÍTIMA.</t>
  </si>
  <si>
    <t>DETERMINAR, DISEÑAR Y EJECUTAR LOS REQUERIMIENTOS DEL DESARROLLO DE TECNOLOGÍAS DE INFORMACIÓN Y COMUNICACIÓN EN LA DIRECCIÓN GENERAL MARÍTIMA.</t>
  </si>
  <si>
    <t>DIMAR</t>
  </si>
  <si>
    <t>APROIN</t>
  </si>
  <si>
    <t>GRUCOG</t>
  </si>
  <si>
    <t>GPLAD</t>
  </si>
  <si>
    <t>GLEMAR</t>
  </si>
  <si>
    <t>GRUCOI</t>
  </si>
  <si>
    <t>GRASI</t>
  </si>
  <si>
    <t>AIMAC</t>
  </si>
  <si>
    <t>AGEDOC</t>
  </si>
  <si>
    <t>ASEMAR</t>
  </si>
  <si>
    <t>ASGEN</t>
  </si>
  <si>
    <t>SUBMERC</t>
  </si>
  <si>
    <t>SUBDEMAR</t>
  </si>
  <si>
    <t>SUBAFIN</t>
  </si>
  <si>
    <t>AGEM</t>
  </si>
  <si>
    <t>ANAV</t>
  </si>
  <si>
    <t>ACTM</t>
  </si>
  <si>
    <t>APROT</t>
  </si>
  <si>
    <t>ATRAM</t>
  </si>
  <si>
    <t>AINFO</t>
  </si>
  <si>
    <t>ANOMAR</t>
  </si>
  <si>
    <t>GINSEM</t>
  </si>
  <si>
    <t>ALIT</t>
  </si>
  <si>
    <t>CIOH</t>
  </si>
  <si>
    <t>CCCP</t>
  </si>
  <si>
    <t>SEMAC</t>
  </si>
  <si>
    <t>SEMAB</t>
  </si>
  <si>
    <t>SEMAP</t>
  </si>
  <si>
    <t>GRUINCO</t>
  </si>
  <si>
    <t>GRUDHU</t>
  </si>
  <si>
    <t>INRED1</t>
  </si>
  <si>
    <t>INRED3</t>
  </si>
  <si>
    <t>INRED4</t>
  </si>
  <si>
    <t>ABAST</t>
  </si>
  <si>
    <t>AFIN</t>
  </si>
  <si>
    <t>CAPITANÍAS DE PUERTO FLUVIALES</t>
  </si>
  <si>
    <t>CAPITANÍAS DE PUERTO MARÍTIMAS</t>
  </si>
  <si>
    <t>ES UN RIESGO INSTITUCIONAL?</t>
  </si>
  <si>
    <t>RIESGO INSTITUCIONAL</t>
  </si>
  <si>
    <t>SI</t>
  </si>
  <si>
    <t>NO</t>
  </si>
  <si>
    <t>JUSTIFICACIÓN CALIFICACIÓN RIESGO INSTITUCIONAL</t>
  </si>
  <si>
    <t>PÉRDIDA DE REPUTACIÓN/ IMAGEN</t>
  </si>
  <si>
    <t xml:space="preserve">PÉRDIDA DE CLIENTES </t>
  </si>
  <si>
    <t xml:space="preserve">PÉRDIDA ECONÓMICA </t>
  </si>
  <si>
    <t>SANCIÓN LEGAL, DEMANDA O LITIGIO</t>
  </si>
  <si>
    <t>PÉRDIDA DE INFORMACIÓN</t>
  </si>
  <si>
    <t>PÉRDIDA DE CONOCIMIENTO (SERVIDORES PÚBLICOS)</t>
  </si>
  <si>
    <t>MAPA DE RIESGOS</t>
  </si>
  <si>
    <t>TIPO DE ANÁLISIS</t>
  </si>
  <si>
    <t>DESCRIPCIÓN ANÁLISIS</t>
  </si>
  <si>
    <t>IMPROBABLE</t>
  </si>
  <si>
    <t>MODERADO</t>
  </si>
  <si>
    <t>PROBABLE</t>
  </si>
  <si>
    <t>CRITERIOS PARA DEFINIR LA PROBABILIDAD DEL RIESGO</t>
  </si>
  <si>
    <t>NIVEL</t>
  </si>
  <si>
    <t>EVALUACIÓN POR FRECUENCIA</t>
  </si>
  <si>
    <t>EVALUACIÓN CUALITATIVA</t>
  </si>
  <si>
    <t>LEGAL</t>
  </si>
  <si>
    <t>POSIBLE / MODERADO</t>
  </si>
  <si>
    <t xml:space="preserve">RARO </t>
  </si>
  <si>
    <t>PUNTUACIÓN</t>
  </si>
  <si>
    <t>EVALUACIÓN CUANTITATIVA (determinar el porcentaje de casos en que se puede evidenciar el riesgo)</t>
  </si>
  <si>
    <t>UN EVENTO AL MES</t>
  </si>
  <si>
    <t>ENTRE 2 Y 4 EVENTOS AL MES</t>
  </si>
  <si>
    <t>ENTRE 5 Y 10 EVENTOS AL MES</t>
  </si>
  <si>
    <t>ENTRE 10 Y 100 EVENTOS AL MES</t>
  </si>
  <si>
    <t>MÁS DE 100 EVENTOS AL MES</t>
  </si>
  <si>
    <t>INSIGNIFICANTE</t>
  </si>
  <si>
    <t>MENOR</t>
  </si>
  <si>
    <t>MAYOR</t>
  </si>
  <si>
    <t>CATASTRÓFICO</t>
  </si>
  <si>
    <t>SALUD</t>
  </si>
  <si>
    <t>FINANCIERO</t>
  </si>
  <si>
    <t>IMAGEN</t>
  </si>
  <si>
    <t>ESTRATÉGICO / OPERATIVO</t>
  </si>
  <si>
    <t>SERVICIO</t>
  </si>
  <si>
    <t>TECNOLÓGICO</t>
  </si>
  <si>
    <t>AFECTADO 0% - 20% DE LA POBLACIÓN EXPUESTA</t>
  </si>
  <si>
    <t>AFECTADO 20% - 40% DE LA POBLACIÓN EXPUESTA</t>
  </si>
  <si>
    <t>AFECTADO 40% - 60% DE LA POBLACIÓN EXPUESTA</t>
  </si>
  <si>
    <t>AFECTADO 60% - 80% DE LA POBLACIÓN EXPUESTA</t>
  </si>
  <si>
    <t>AFECTADO 80% - 100% DE LA POBLACIÓN EXPUESTA</t>
  </si>
  <si>
    <t>PÉRDIDA DE MÁS DE 2.000 SMMLV</t>
  </si>
  <si>
    <t>PÉRDIDA ENTRE  501 Y 1.000 SMMLV</t>
  </si>
  <si>
    <t>PÉRDIDA ENTRE  1.001 Y 1.500 SMMLV</t>
  </si>
  <si>
    <t>PÉRDIDA ENTRE 1.501 Y 2.000 SMMLV</t>
  </si>
  <si>
    <t>DETERIORA LA IMAGEN DE DIMAR EN ALGUNOS FUNCIONARIOS DE LA ENTIDAD</t>
  </si>
  <si>
    <t>DETERIORA LA IMAGEN DE DIMAR EN TODOS LOS FUNCIONARIOS DE LA ENTIDAD</t>
  </si>
  <si>
    <t>DETERIORA LA IMAGEN DE DIMAR A NIVEL INTERNACIONAL</t>
  </si>
  <si>
    <t>DETERIORA LA IMAGEN DE DIMAR EN LOS USUARIOS DE LA ENTIDAD / OTRAS ENTIDADES</t>
  </si>
  <si>
    <t>AFECTA EL LOGRO DE SUS OBJETIVOS</t>
  </si>
  <si>
    <t xml:space="preserve">NO AFECTA SUS OBJETIVOS </t>
  </si>
  <si>
    <t xml:space="preserve">IMPIDE EL LOGRO DE SUS OBJETIVOS </t>
  </si>
  <si>
    <t xml:space="preserve">IMPIDE EL DESARROLLO DE SUS OBJETIVOS Y AFECTA EL DE OTROS PROCESOS </t>
  </si>
  <si>
    <t xml:space="preserve">IMPIDE EL LOGRO DE LOS OBJETIVOS ESTRATÉGICOS DE LA ENTIDAD </t>
  </si>
  <si>
    <t xml:space="preserve">PÉRDIDA DE MENOS DE 500 SMMLV </t>
  </si>
  <si>
    <t>SERVICIO INOPORTUNO CON SATISFACCIÓN MEDIA</t>
  </si>
  <si>
    <t>SERVICIO INOPORTUNO E INSATISFACTORIO</t>
  </si>
  <si>
    <t xml:space="preserve">FALLAS O RESTRICCIÓN DE LA OPERACIÓN POR MENOS DE  30 MINUTOS </t>
  </si>
  <si>
    <t>CONTROL No</t>
  </si>
  <si>
    <t>PREVENTIVO</t>
  </si>
  <si>
    <t>CORRECTIVO</t>
  </si>
  <si>
    <t>IMPACTO Y PROBABILIDAD</t>
  </si>
  <si>
    <t>REDUCIR</t>
  </si>
  <si>
    <t>EVITAR</t>
  </si>
  <si>
    <t>PLAN DE MITIGACIÓN - ACCIONES PREVENTIVAS</t>
  </si>
  <si>
    <t xml:space="preserve">MÁXIMO </t>
  </si>
  <si>
    <t xml:space="preserve">MÍNIMO </t>
  </si>
  <si>
    <t>RESULTADOS DE LAS REVISIONES POR PARTE DE GRUCOI</t>
  </si>
  <si>
    <t xml:space="preserve">LEGAL </t>
  </si>
  <si>
    <t>ASUMIR</t>
  </si>
  <si>
    <t>ESTRATÉGICO</t>
  </si>
  <si>
    <t>CUMPLIMIENTO</t>
  </si>
  <si>
    <t>DE IMAGEN</t>
  </si>
  <si>
    <t>DE SERVICIO</t>
  </si>
  <si>
    <t>Bajo</t>
  </si>
  <si>
    <t>Medio</t>
  </si>
  <si>
    <t>Alto</t>
  </si>
  <si>
    <t>Crítico</t>
  </si>
  <si>
    <t>DOCUMENTAR</t>
  </si>
  <si>
    <t>APLICACIÓN</t>
  </si>
  <si>
    <t>EFECTIVIDAD</t>
  </si>
  <si>
    <t>0% al 20% DE LOS CASOS</t>
  </si>
  <si>
    <t>21% - 40% DE LOS CASOS</t>
  </si>
  <si>
    <t>EVALUACION_POR_FRECUENCIA</t>
  </si>
  <si>
    <t xml:space="preserve">EVALUACION_CUANTITATIVA </t>
  </si>
  <si>
    <t>EVALUACION_CUALITATIVA</t>
  </si>
  <si>
    <t>RARO</t>
  </si>
  <si>
    <t>CRITERIO</t>
  </si>
  <si>
    <t>PUNTOS</t>
  </si>
  <si>
    <t>EFECTIVIDAD DEL CONTROL</t>
  </si>
  <si>
    <t>MITIGACIÓN DEL RIESGO</t>
  </si>
  <si>
    <t>Baja</t>
  </si>
  <si>
    <t>EL CONTROL ELIMINA UNA O VARIAS DE LAS CAUSAS DEL RIESGO?</t>
  </si>
  <si>
    <t>Media</t>
  </si>
  <si>
    <t>Alta</t>
  </si>
  <si>
    <t>PORCENTAJE EFECTIVIDAD CONTROLES</t>
  </si>
  <si>
    <t>NIVEL DE RIESGO RESIDUAL</t>
  </si>
  <si>
    <t>CRÍTICO</t>
  </si>
  <si>
    <t>ALTO</t>
  </si>
  <si>
    <t>MEDIO</t>
  </si>
  <si>
    <t>BAJO</t>
  </si>
  <si>
    <t>PÉRDIDAS HUMANAS</t>
  </si>
  <si>
    <t>ENFERMEDAD PROFESIONAL</t>
  </si>
  <si>
    <t>NOMBRE DEPENDENCIA:</t>
  </si>
  <si>
    <t>FECHA DE ACTUALIZACIÓN</t>
  </si>
  <si>
    <t>NOMBRE DEL PROCESO</t>
  </si>
  <si>
    <t>OBJETIVO GENERAL DEL PROCESO</t>
  </si>
  <si>
    <t>OBJETIVO</t>
  </si>
  <si>
    <t>ÁREAS ORGANIZATIVAS</t>
  </si>
  <si>
    <t>RIESGO INSTITUCIONAL?
SI O NO</t>
  </si>
  <si>
    <t>ETAPA 2 - ANÁLISIS DEL RIESGO</t>
  </si>
  <si>
    <t>ETAPA 1 - IDENTIFICACIÓN DEL RIESGO</t>
  </si>
  <si>
    <t>ETAPA 3 - VALORACIÓN DEL RIESGO</t>
  </si>
  <si>
    <t>ETAPA 4 - MANEJO DEL RIESGO (PLAN DE MITIGACIÓN)</t>
  </si>
  <si>
    <t>TIPO DE ANÁLISIS DE LA PROBABILIDAD</t>
  </si>
  <si>
    <t>DESCRIPCIÓN DE ANÁLISIS</t>
  </si>
  <si>
    <t>41% -  60% DE LOS CASOS</t>
  </si>
  <si>
    <t>61% - 80% DE LOS CASOS</t>
  </si>
  <si>
    <t>81% - 100% DE LOS CASOS</t>
  </si>
  <si>
    <t>CASI SEGURO</t>
  </si>
  <si>
    <t>EL EVENTO PROBABLEMENTE OCURRIRÁ EN LA MAYORÍA DE LAS CIRCUNSTANCIAS</t>
  </si>
  <si>
    <t xml:space="preserve">FACTORES EXTERNOS - ECONÓMICOS </t>
  </si>
  <si>
    <t>FACTORES EXTERNOS - MEDIOAMBIENTALES</t>
  </si>
  <si>
    <t>FACTORES EXTERNOS - POLÍTICOS</t>
  </si>
  <si>
    <t>FACTORES EXTERNOS - SOCIALES</t>
  </si>
  <si>
    <t>FACTORES INTERNOS - INFRAESTRUCTURA</t>
  </si>
  <si>
    <t>FACTORES INTERNOS - PERSONAL</t>
  </si>
  <si>
    <t>FACTORES INTERNOS - PROCESOS</t>
  </si>
  <si>
    <t>FACTORES INTERNOS - TECNOLOGÍA</t>
  </si>
  <si>
    <t>OPERATIVO - ADMINISTRATIVO</t>
  </si>
  <si>
    <t>EL EVENTO PUEDE OCURRIR SÓLO EN CIRCUNSTANCIAS EXCEPCIONALES</t>
  </si>
  <si>
    <t>SE ESPERA QUE EL EVENTO OCURRA EN LA MAYORÍA DE LAS CIRCUNSTANCIAS</t>
  </si>
  <si>
    <t>EL EVENTO PUEDE OCURRIR EN ALGÚN MOMENTO</t>
  </si>
  <si>
    <t>EL EVENTO PODRÍA OCURRIR EN ALGÚN MOMENTO</t>
  </si>
  <si>
    <t>21% - 30%</t>
  </si>
  <si>
    <t>31% -  50%</t>
  </si>
  <si>
    <t>51% - 80%</t>
  </si>
  <si>
    <t>ES POCO PROBABLE QUE EL EVENTO OCURRA</t>
  </si>
  <si>
    <t>21% - 30% DE LOS CASOS</t>
  </si>
  <si>
    <t>31% -  50% DE LOS CASOS</t>
  </si>
  <si>
    <t>51% - 80%  DE LOS CASOS</t>
  </si>
  <si>
    <t xml:space="preserve"> &gt; 81%</t>
  </si>
  <si>
    <t xml:space="preserve"> &lt; 20% </t>
  </si>
  <si>
    <t xml:space="preserve"> &lt; 20% DE LOS CASOS</t>
  </si>
  <si>
    <t xml:space="preserve"> &gt; 81% DE LOS CASOS</t>
  </si>
  <si>
    <t>1</t>
  </si>
  <si>
    <t>2</t>
  </si>
  <si>
    <t>3</t>
  </si>
  <si>
    <t>4</t>
  </si>
  <si>
    <t>5</t>
  </si>
  <si>
    <t>MATRIZ DE CALIFICACIÓN, EVALUACIÓN Y RESPUESTA A LOS RIESGOS</t>
  </si>
  <si>
    <t>Insignificante (1)</t>
  </si>
  <si>
    <t xml:space="preserve">Menor (2) </t>
  </si>
  <si>
    <t>Moderado (3)</t>
  </si>
  <si>
    <t xml:space="preserve">Mayor (4) </t>
  </si>
  <si>
    <t>Catastrófico (5)</t>
  </si>
  <si>
    <t>Raro  (1)</t>
  </si>
  <si>
    <t>B</t>
  </si>
  <si>
    <t xml:space="preserve">M </t>
  </si>
  <si>
    <t>A</t>
  </si>
  <si>
    <t>Improbable (2)</t>
  </si>
  <si>
    <t>M</t>
  </si>
  <si>
    <t xml:space="preserve">A </t>
  </si>
  <si>
    <t>Probable  (4)</t>
  </si>
  <si>
    <t>Casi Cierto (5)</t>
  </si>
  <si>
    <t>Posible / Moderado (3)</t>
  </si>
  <si>
    <t>DEMANDAS</t>
  </si>
  <si>
    <t>INVESTIGACIÓN DISCIPLINARIA</t>
  </si>
  <si>
    <t>INVESTIGACIÓN FISCAL</t>
  </si>
  <si>
    <t>INTERVENCIÓN - SANCIÓN</t>
  </si>
  <si>
    <t>CREDIBILIDAD / IMAGEN</t>
  </si>
  <si>
    <t>DETERIORA LA IMAGEN DE DIMAR A NIVEL CIUDAD / PAÍS</t>
  </si>
  <si>
    <t>SERVICIO OPORTUNO CON SATISFACCIÓN BAJA</t>
  </si>
  <si>
    <t>SERVICIO OPORTUNO CON SATISFACCIÓN MEDIA</t>
  </si>
  <si>
    <t>SERVICIO INOPORTUNO Y SATISFACTORIO</t>
  </si>
  <si>
    <t>OPERATIVO</t>
  </si>
  <si>
    <t>GENERA AJUSTES A UNA ACTIVIDAD</t>
  </si>
  <si>
    <t>GENERA CAMBIOS EN PROCEDIMIENTOS</t>
  </si>
  <si>
    <t>GENERA CAMBIOS EN LA INTERACCIÓN DE LOS PROCESOS</t>
  </si>
  <si>
    <t>GENERA INTERMITENCIA EN EL SERVICIO</t>
  </si>
  <si>
    <t>GENERA PARO TOTAL DEL PROCESO</t>
  </si>
  <si>
    <t>DENUNCIAS / MULTAS</t>
  </si>
  <si>
    <t>EMPLEADOS PLANTA</t>
  </si>
  <si>
    <t>TOTAL APROX. (+300 CONT)</t>
  </si>
  <si>
    <t>TOTAL</t>
  </si>
  <si>
    <t>FALLAS O RESTRICCIÓN DE LA OPERACIÓN DE 30 MINUTOS A 2 HORAS</t>
  </si>
  <si>
    <t>FALLAS O RESTRICCIÓN DE LA OPERACIÓN DE 2 A 6 HORAS</t>
  </si>
  <si>
    <t>FALLAS O RESTRICCIÓN DE LA OPERACIÓN DE 6 A 12 HORAS</t>
  </si>
  <si>
    <t xml:space="preserve">FALLAS O RESTRICCIÓN DE LA OPERACIÓN MAYOR A 12 HORAS </t>
  </si>
  <si>
    <t>CRITERIO DE EVALUACIÓN DEL IMPACTO</t>
  </si>
  <si>
    <t>DETERIORA IMAGEN DE DIMAR (ALGUNOS FUNCIONARIOS)</t>
  </si>
  <si>
    <t>DETERIORA IMAGEN DE DIMAR (TODOS LOS FUNCIONARIOS)</t>
  </si>
  <si>
    <t>DETERIORA IMAGEN DE DIMAR EN USUARIOS DE LA ENTIDAD U OTRAS ENTIDADES</t>
  </si>
  <si>
    <t>DETERIORA IMAGEN DE DIMAR A NIVEL CIUDAD / PAÍS</t>
  </si>
  <si>
    <t>DETERIORA IMAGEN DE DIMAR A NIVEL INTERNACIONAL</t>
  </si>
  <si>
    <t>B2</t>
  </si>
  <si>
    <t>B3</t>
  </si>
  <si>
    <t>Datos</t>
  </si>
  <si>
    <t>"Marina"</t>
  </si>
  <si>
    <t>AFECTADO 41% - 60% DE LA POBLACIÓN EXPUESTA</t>
  </si>
  <si>
    <t>AFECTADO 61% - 80% DE LA POBLACIÓN EXPUESTA</t>
  </si>
  <si>
    <t>AFECTADO 81% - 100% DE LA POBLACIÓN EXPUESTA</t>
  </si>
  <si>
    <t>AFECTADO 21% - 40% DE LA POBLACIÓN EXPUESTA</t>
  </si>
  <si>
    <t>RIESGO INHERENTE 
(PXI)</t>
  </si>
  <si>
    <t>CLASE DE CONTROL</t>
  </si>
  <si>
    <t>C</t>
  </si>
  <si>
    <t>Menor al 50%</t>
  </si>
  <si>
    <t>Entre el 51% – 75%</t>
  </si>
  <si>
    <t>Entre el 76% – 100%</t>
  </si>
  <si>
    <t>FALTAN DATOS PREVIOS</t>
  </si>
  <si>
    <t>ZONA DE RIESGO BAJO</t>
  </si>
  <si>
    <t>ZONA DE RIESGO MEDIO</t>
  </si>
  <si>
    <t>ZONA DE RIESGO ALTO</t>
  </si>
  <si>
    <t>ZONA DE RIESGO CRÍTICO</t>
  </si>
  <si>
    <t>ASUMIR / REDUCIR</t>
  </si>
  <si>
    <t>REDUCIR / EVITAR / COMPARTIR O TRANSFERIR</t>
  </si>
  <si>
    <t>VALORACIÓN DEL RIESGO</t>
  </si>
  <si>
    <t>NIVEL DEL RIESGO A CONTROLAR
(Riesgo residual)</t>
  </si>
  <si>
    <t>TRANSFERIR / COMPARTIR</t>
  </si>
  <si>
    <t>ETAPA 5 - REVISIÓN Y MONITOREO</t>
  </si>
  <si>
    <t>RESPONSABLE DEL PROCESO</t>
  </si>
  <si>
    <t>PUNTOS POR PROBABILIDAD</t>
  </si>
  <si>
    <t>PUNTOS POR IMPACTO</t>
  </si>
  <si>
    <t>DIRECCIÓN GENERAL MARÍTIMA</t>
  </si>
  <si>
    <t>CUADRANTES A DISMINUIR EN LA PROB.</t>
  </si>
  <si>
    <t>CUADRANTES A DISMINUIR EN EL IMPACTO</t>
  </si>
  <si>
    <t xml:space="preserve">FACTORES EXTERNOS - TECNOLÓGICOS </t>
  </si>
  <si>
    <t xml:space="preserve">Completar </t>
  </si>
  <si>
    <t>Seleccionar</t>
  </si>
  <si>
    <t>Automático</t>
  </si>
  <si>
    <t>NIVEL DE PROBABILIDAD</t>
  </si>
  <si>
    <t>NIVEL DE IMPACTO</t>
  </si>
  <si>
    <t>NIVEL DE RIESGO INHERENTE / ABSOLUTO</t>
  </si>
  <si>
    <t>PLAN DE CONTINGENCIA
ZONA DE RIESGO CRÍTICA O ALTA</t>
  </si>
  <si>
    <t>NOMBRE DEL CONTROL ACTUAL</t>
  </si>
  <si>
    <t>NOMBRE DEL RIESGO
(Enunciado corto del riesgo)</t>
  </si>
  <si>
    <t>LA FRECUENCIA DE LA EJECUCIÓN DEL CONTROL Y SEGUIMIENTO ES ADECUADA?</t>
  </si>
  <si>
    <t>HERRAMIENTAS PARA EJERCER EL(LOS) CONTROL(ES) SOBRE EL RIESGO</t>
  </si>
  <si>
    <t>SEGUIMIENTO AL(LOS) CONTROL(ES)</t>
  </si>
  <si>
    <t>POSEE UNA O VARIAS HERRAMIENTA(S) PARA EJERCER EL(LOS) CONTROL(ES)?</t>
  </si>
  <si>
    <t>EXISTEN MANUALES O PROCEDIMIENTOS QUE DOCUMENTEN EL MANEJO DE LA(S) HERRAMIENTA(S)?</t>
  </si>
  <si>
    <t>EN EL TIEMPO QUE LLEVA(N) LA(S) HERRAMIENTA(S) HA(N) DEMOSTRADO SER EFECTIVA(S)?</t>
  </si>
  <si>
    <t>ESTAN DEFINIDOS LOS RESPONSABLES DE LA EJECUCIÓN DEL CONTROL Y DEL SEGUIMIENTO?</t>
  </si>
  <si>
    <t>LOS CONTROLES DISMINUYEN LA PROBABILIDAD/IMPACTO?</t>
  </si>
  <si>
    <t>CORRECTIVO O PREVENTIVO</t>
  </si>
  <si>
    <t>CRITERIOS PARA LA EVALUACIÓN DEL IMPACTO
(CONSECUENCIAS DEL RIESGO)</t>
  </si>
  <si>
    <t>POSIBLE</t>
  </si>
  <si>
    <t>PARÁMETROS</t>
  </si>
  <si>
    <t>CRITERIOS</t>
  </si>
  <si>
    <t>TIPO DE CONTROL</t>
  </si>
  <si>
    <t>Probabilidad</t>
  </si>
  <si>
    <t>Impacto</t>
  </si>
  <si>
    <t>PUNTAJES</t>
  </si>
  <si>
    <t>Existen manuales, instructivos o
procedimientos para el manejo de la(s)
herramienta(s)?</t>
  </si>
  <si>
    <t>La frecuencia de ejecución del control y
seguimiento es adecuada?</t>
  </si>
  <si>
    <t>Están definidos los responsables de la
ejecución del control y del seguimiento?</t>
  </si>
  <si>
    <t>En el tiempo que lleva(n) la(s) herramienta(s) ha(n) demostrado ser efectiva(s)?</t>
  </si>
  <si>
    <t>Posee una o varias herramientas para ejercer el(los) control(es)?</t>
  </si>
  <si>
    <t>RANGOS DE
CALIFICACIÓN DE
LOS CONTROLES</t>
  </si>
  <si>
    <t>DEPENDIENDO SI EL CONTROL AFECTA PROBABILIDAD O
IMPACTO DESPLAZA EN LA MATRIZ DE CALIFICACIÓN,
EVALUACIÓN Y RESPUESTA A LOS RIESGOS</t>
  </si>
  <si>
    <t>CUADRANTES A DISMINUIR
EN LA PROBABILIDAD</t>
  </si>
  <si>
    <t>CUADRANTES A
DISMINUIR EN EL IMPACTO</t>
  </si>
  <si>
    <t>Entre 0 - 50</t>
  </si>
  <si>
    <t>Entre 51 - 75</t>
  </si>
  <si>
    <t>Entre 76 - 100</t>
  </si>
  <si>
    <r>
      <t>Versión:</t>
    </r>
    <r>
      <rPr>
        <sz val="11"/>
        <color indexed="59"/>
        <rFont val="Arial"/>
        <family val="2"/>
      </rPr>
      <t xml:space="preserve"> 00</t>
    </r>
  </si>
  <si>
    <t>Proceso:</t>
  </si>
  <si>
    <t>Planeación</t>
  </si>
  <si>
    <t>CONTROL DE CAMBIOS</t>
  </si>
  <si>
    <t>VERSIÓN No.</t>
  </si>
  <si>
    <t>FECHA DE APROBACIÓN
(dd-mm-aaaa)</t>
  </si>
  <si>
    <t>DESCRIPCIÓN DE LOS CAMBIOS</t>
  </si>
  <si>
    <t>Versión Inicial</t>
  </si>
  <si>
    <t>ELABORÓ</t>
  </si>
  <si>
    <t>REVISÓ</t>
  </si>
  <si>
    <t>APROBÓ</t>
  </si>
  <si>
    <t>PD. Xiomara Sáenz Pulido</t>
  </si>
  <si>
    <t>CF. Juan Carlos Gómez López</t>
  </si>
  <si>
    <t>Mejoramiento Continuo</t>
  </si>
  <si>
    <t>Coordinador Grupo de Planeación</t>
  </si>
  <si>
    <t>FORMATO
MAPA DE RIESGOS</t>
  </si>
  <si>
    <r>
      <t>Versión:</t>
    </r>
    <r>
      <rPr>
        <sz val="12"/>
        <rFont val="Arial"/>
        <family val="2"/>
      </rPr>
      <t xml:space="preserve"> 0</t>
    </r>
  </si>
  <si>
    <t>FACTOR O AGENTE GENERADOR
(Factores, debilidades, amenazas)</t>
  </si>
  <si>
    <r>
      <t>Fecha:</t>
    </r>
    <r>
      <rPr>
        <sz val="12"/>
        <rFont val="Arial"/>
        <family val="2"/>
      </rPr>
      <t xml:space="preserve"> 01/03/2013</t>
    </r>
  </si>
  <si>
    <t>DIRECCIÓN GENERAL
MARÍTIMA</t>
  </si>
  <si>
    <t>PLANEACIÓN</t>
  </si>
  <si>
    <t>PLAN DE MITIGACIÓN/SEGUIMIENTO AL MAPA DE RIESGOS</t>
  </si>
  <si>
    <t>OBJETIVOS ESTRATÉGICOS</t>
  </si>
  <si>
    <r>
      <t>Código:</t>
    </r>
    <r>
      <rPr>
        <sz val="12"/>
        <rFont val="Arial"/>
        <family val="2"/>
      </rPr>
      <t xml:space="preserve"> G02-FOR-053</t>
    </r>
  </si>
  <si>
    <r>
      <t xml:space="preserve">Código: </t>
    </r>
    <r>
      <rPr>
        <sz val="11"/>
        <color indexed="59"/>
        <rFont val="Arial"/>
        <family val="2"/>
      </rPr>
      <t>G2-FOR-053</t>
    </r>
  </si>
  <si>
    <r>
      <t xml:space="preserve">Fecha: </t>
    </r>
    <r>
      <rPr>
        <sz val="11"/>
        <color indexed="59"/>
        <rFont val="Arial"/>
        <family val="2"/>
      </rPr>
      <t>01/03/2013</t>
    </r>
  </si>
  <si>
    <t>TF. Lina María Quiroga Nova</t>
  </si>
  <si>
    <t>Responsable Mejoramiento Continuo</t>
  </si>
  <si>
    <t>LÍNEAS ESTRATÉGICAS</t>
  </si>
  <si>
    <t>FORTALECIMIENTO INSTITUCIONAL</t>
  </si>
  <si>
    <t>INVESTIGACIÓN Y DESARROLLO TECNOLÓGICO MARÍTIMO</t>
  </si>
  <si>
    <t>SEGURIDAD INTEGRAL MARÍTIMA</t>
  </si>
  <si>
    <t>A3 - GESTIÓN INFORMÁTICA Y COMUNICACIONES</t>
  </si>
  <si>
    <t>Desarrollar habilidades y competencias para el ejercicio de la autoridad marítima.</t>
  </si>
  <si>
    <t>Fortalecer las capacidades de gestión operativa y logística.</t>
  </si>
  <si>
    <t>Fomentar la apropiación de los valores en la cultura organizacional.</t>
  </si>
  <si>
    <t>Contar con TIC para comunicación, integración, gestión y oferta de servicios.</t>
  </si>
  <si>
    <t>Fortalecer el marco normativo y legal.</t>
  </si>
  <si>
    <t>Lograr la sostenibilidad financiera</t>
  </si>
  <si>
    <t>Generar relaciones efectivas internacionales, interinstitucionales y con usuarios.</t>
  </si>
  <si>
    <t>Desarrollar las comunicaciones estratégicas.</t>
  </si>
  <si>
    <t>Proveer los servicios requeridos por los usuarios.</t>
  </si>
  <si>
    <t>Gestión efectiva de la seguridad integral marítima y fluvial.</t>
  </si>
  <si>
    <t>Brindar la información técnica y científica para ejercer la autoridad marítima.</t>
  </si>
  <si>
    <t>Dar cumplimiento a los instrumentos internacionales marítimos.</t>
  </si>
  <si>
    <t>Mejorar el nivel de satisfacción de los usuarios.</t>
  </si>
  <si>
    <t>Aumentar los niveles de seguridad integral.</t>
  </si>
  <si>
    <t>Aportar al desarrollo de los intereses marítimos nacionales.</t>
  </si>
  <si>
    <r>
      <t xml:space="preserve">RESPONSABLE DEL REPORTE DE LAS ACCIONES
</t>
    </r>
    <r>
      <rPr>
        <sz val="12"/>
        <rFont val="Arial"/>
        <family val="2"/>
      </rPr>
      <t>(Grado- Nombres -Apellidos)</t>
    </r>
  </si>
  <si>
    <r>
      <t xml:space="preserve">CONTROLES
</t>
    </r>
    <r>
      <rPr>
        <sz val="12"/>
        <rFont val="Arial"/>
        <family val="2"/>
      </rPr>
      <t>(Enunciar los controles nuevos)</t>
    </r>
  </si>
  <si>
    <r>
      <t xml:space="preserve">ACTIVIDADES / CONTROLES A IMPLEMENTAR
</t>
    </r>
    <r>
      <rPr>
        <sz val="12"/>
        <rFont val="Arial"/>
        <family val="2"/>
      </rPr>
      <t>(Controles a implementar - diferentes a los actuales)</t>
    </r>
    <r>
      <rPr>
        <b/>
        <sz val="12"/>
        <rFont val="Arial"/>
        <family val="2"/>
      </rPr>
      <t xml:space="preserve">            </t>
    </r>
  </si>
  <si>
    <r>
      <t xml:space="preserve">RESPONSABLE DE APROBAR LAS ACCIONES
</t>
    </r>
    <r>
      <rPr>
        <sz val="12"/>
        <rFont val="Arial"/>
        <family val="2"/>
      </rPr>
      <t>(Cargo-Grado- Nombres -Apellidos)</t>
    </r>
  </si>
  <si>
    <r>
      <t xml:space="preserve">FECHA DE TERMINACIÓN DE LA ACTIVIDAD
</t>
    </r>
    <r>
      <rPr>
        <sz val="12"/>
        <rFont val="Arial"/>
        <family val="2"/>
      </rPr>
      <t>(Actividad / control a implementar)
dd/mm/aaaa y hora</t>
    </r>
  </si>
  <si>
    <r>
      <t xml:space="preserve">INDICADOR / ENTREGABLE
</t>
    </r>
    <r>
      <rPr>
        <sz val="12"/>
        <rFont val="Arial"/>
        <family val="2"/>
      </rPr>
      <t>(Documento que permite evidenciar que se ejecutaron las acciones propuestas)</t>
    </r>
  </si>
  <si>
    <r>
      <t xml:space="preserve">REQUIERE FICHA DE INDICADOR?
</t>
    </r>
    <r>
      <rPr>
        <sz val="12"/>
        <rFont val="Arial"/>
        <family val="2"/>
      </rPr>
      <t>SI O NO?</t>
    </r>
  </si>
  <si>
    <r>
      <t xml:space="preserve">PONDERACIÓN POR CLASE
</t>
    </r>
    <r>
      <rPr>
        <sz val="16"/>
        <rFont val="Arial"/>
        <family val="2"/>
      </rPr>
      <t>(OCULTO)</t>
    </r>
  </si>
  <si>
    <r>
      <t xml:space="preserve">EFECTIVIDAD DE LOS CONTROLES
</t>
    </r>
    <r>
      <rPr>
        <sz val="16"/>
        <rFont val="Arial"/>
        <family val="2"/>
      </rPr>
      <t>(ALTA, MEDIA, BAJA)</t>
    </r>
  </si>
  <si>
    <r>
      <t xml:space="preserve">ACCIONES / TAREAS
</t>
    </r>
    <r>
      <rPr>
        <sz val="16"/>
        <rFont val="Arial"/>
        <family val="2"/>
      </rPr>
      <t xml:space="preserve">(Actividad / control  a implementar - enunciado )       </t>
    </r>
    <r>
      <rPr>
        <b/>
        <sz val="16"/>
        <rFont val="Arial"/>
        <family val="2"/>
      </rPr>
      <t xml:space="preserve">                          </t>
    </r>
  </si>
  <si>
    <r>
      <t xml:space="preserve">DESCRIPCIÓN DE LAS ACCIONES
</t>
    </r>
    <r>
      <rPr>
        <sz val="16"/>
        <rFont val="Arial"/>
        <family val="2"/>
      </rPr>
      <t>(Breve resumen de las actividades formuladas)</t>
    </r>
  </si>
  <si>
    <r>
      <t xml:space="preserve">RESPONSABLE DEL REPORTE DE LAS ACCIONES
</t>
    </r>
    <r>
      <rPr>
        <sz val="16"/>
        <rFont val="Arial"/>
        <family val="2"/>
      </rPr>
      <t>(Grado- Nombres -Apellidos)</t>
    </r>
  </si>
  <si>
    <t>Mejorar el conocimiento de los skateholders.</t>
  </si>
  <si>
    <r>
      <t xml:space="preserve">FECHA DE INICIO DE LA ACTIVIDAD
</t>
    </r>
    <r>
      <rPr>
        <sz val="12"/>
        <rFont val="Arial"/>
        <family val="2"/>
      </rPr>
      <t>(Actividad / Control a implementar)
dd/mm/aaaa y hora</t>
    </r>
  </si>
  <si>
    <t>PONDERACIÓN CONTROLES</t>
  </si>
  <si>
    <t>M9 - GESTIÓN MARÍTIMA</t>
  </si>
  <si>
    <t>ADMINISTRAR LAS ACTIVIDADES RELACIONADAS CON LAS COMPETENCIAS Y CAPACIDADES DE LA GENTE DE MAR, Y LAS ESPECIFICACIONES DE LAS NAVES Y EMPRESAS DEL SECTOR MARÍTIMO, PARA LOGRAR MAYORES NIVELES EN LA PROTECCIÓN Y SEGURIDAD INTEGRAL MARÍTIMA, LA PROMOCIÓN Y EL DESARROLLO DE LA PRÁCTICA DEL TRANSPORTE MARÍTIMO, LA NÁUTICA Y LA ACTIVIDAD PESQUERA.</t>
  </si>
  <si>
    <t>EVALUAR LA EFICACIA Y EFICIENCIA DEL SISTEMA DE CONTROL INTERNO CONTRIBUYENDO AL MEJORAMIENTO CONTINUO EN EL CUMPLIMIENTO DE LA MISIÓN Y OBJETIVOS INSTITUCIONALES. ASESORAR Y ACOMPAÑAR A LOS PROCESOS DE LA DIRECCIÓN GENERAL MARÍTIMA EN LO CONCERNIENTE AL SISTEMA DE CONTROL INTERNO.</t>
  </si>
  <si>
    <t xml:space="preserve">PD Lisseth Ortega  </t>
  </si>
  <si>
    <t>Si</t>
  </si>
  <si>
    <t>PD Diana Contreras</t>
  </si>
  <si>
    <t>PD Sandra Ariza</t>
  </si>
  <si>
    <t>PD Alvaro Martínez</t>
  </si>
  <si>
    <t>Documentos emitidos</t>
  </si>
  <si>
    <t>PD Xiomara Sáenz</t>
  </si>
  <si>
    <t>S2 Libardo Rodríguez</t>
  </si>
  <si>
    <t>PD. Lisseth Ortega</t>
  </si>
  <si>
    <t>ST. Elizabeth Acosta</t>
  </si>
  <si>
    <t>TS. Patricia Jimenez</t>
  </si>
  <si>
    <t>C.N Gilberto Durán RodríguezCN. Esteban Uribe Alzate</t>
  </si>
  <si>
    <r>
      <t xml:space="preserve">DESCRIPCIÓN DEL RIESGO 
</t>
    </r>
    <r>
      <rPr>
        <sz val="16"/>
        <rFont val="Arial"/>
        <family val="2"/>
      </rPr>
      <t>(Incluir el servicio/proceso/actividad afectado, el  lugar/procedimiento donde se puede originar)</t>
    </r>
  </si>
  <si>
    <r>
      <t xml:space="preserve">CONSECUENCIAS POTENCIALES
</t>
    </r>
    <r>
      <rPr>
        <sz val="16"/>
        <rFont val="Arial"/>
        <family val="2"/>
      </rPr>
      <t>(Efectos)</t>
    </r>
  </si>
  <si>
    <r>
      <t xml:space="preserve">IMPACTO (EFECTOS / CONSECUENCIAS DE MATERIALIZACIÓN DEL RIESGO)
</t>
    </r>
    <r>
      <rPr>
        <sz val="16"/>
        <rFont val="Arial"/>
        <family val="2"/>
      </rPr>
      <t xml:space="preserve">(Seleccionar panorama pesimista) </t>
    </r>
  </si>
  <si>
    <r>
      <t xml:space="preserve">BLOQUEAR Y OCULTAR
CONCATENAR
(PROB X IMP)
</t>
    </r>
    <r>
      <rPr>
        <sz val="16"/>
        <rFont val="Arial"/>
        <family val="2"/>
      </rPr>
      <t>OCULTAR</t>
    </r>
  </si>
  <si>
    <r>
      <t xml:space="preserve">OPCIONES DE MANEJO
</t>
    </r>
    <r>
      <rPr>
        <sz val="16"/>
        <rFont val="Arial"/>
        <family val="2"/>
      </rPr>
      <t xml:space="preserve">
(Elegir la opción.
Las opciones son de acuerdo al nivel de riesgo residual)</t>
    </r>
  </si>
  <si>
    <r>
      <t xml:space="preserve">NUEVA </t>
    </r>
    <r>
      <rPr>
        <b/>
        <u/>
        <sz val="16"/>
        <rFont val="Arial"/>
        <family val="2"/>
      </rPr>
      <t xml:space="preserve">PROBABILIDAD </t>
    </r>
    <r>
      <rPr>
        <b/>
        <sz val="16"/>
        <rFont val="Arial"/>
        <family val="2"/>
      </rPr>
      <t>LUEGO DE LOS CONTROLES</t>
    </r>
  </si>
  <si>
    <r>
      <t xml:space="preserve">NUEVO </t>
    </r>
    <r>
      <rPr>
        <b/>
        <u/>
        <sz val="16"/>
        <rFont val="Arial"/>
        <family val="2"/>
      </rPr>
      <t>IMPACTO</t>
    </r>
    <r>
      <rPr>
        <b/>
        <sz val="16"/>
        <rFont val="Arial"/>
        <family val="2"/>
      </rPr>
      <t xml:space="preserve"> LUEGO DE LOS CONTROLES</t>
    </r>
  </si>
  <si>
    <t>BLOQUEAR Y OCULTAR
CONCATENAR
(OCULTO)</t>
  </si>
  <si>
    <t>1.1. Exceso de poder</t>
  </si>
  <si>
    <t>DE CORRUPCIÓN</t>
  </si>
  <si>
    <t>Personas sin las condiciones requeridas para desarrollar su trabajo con calidad y la entidad no se preocupa por prepararlas.</t>
  </si>
  <si>
    <t>Modificar, cambiar o sustraer información, documentos o expedientes correspondiente a la  Entidad para beneficio particular o beneficio de un tercero.</t>
  </si>
  <si>
    <t xml:space="preserve">Por beneficio de un particular, se modifica o retarda una decisión de la Autoridad Marítima en trámites o fallos en investigaciones por siniestro marítimo, violación a normas de la marina mercante u ocupación indebida en bienes de uso público. </t>
  </si>
  <si>
    <t>Falta de canales de comunicación</t>
  </si>
  <si>
    <t>Propiciar el uso de trafico de influencias por parte del usuario</t>
  </si>
  <si>
    <t>Propiciar el uso de sobornos por parte del usuario</t>
  </si>
  <si>
    <t>Sistemas de información  con deficiencia de datos y controles</t>
  </si>
  <si>
    <t>Deficiencia en valores y principios del personal</t>
  </si>
  <si>
    <t>Aumento en la probabilidad de sinietros o sucesos</t>
  </si>
  <si>
    <t>Investigaciones y sanciones a la DIMAR y sus funcionarios</t>
  </si>
  <si>
    <t>Intereses particulares</t>
  </si>
  <si>
    <t>Proceso de selección de funcionarios inadecuado (ser – saber), no cumplen con el rigor técnico y administrativo (personal de planta).</t>
  </si>
  <si>
    <t>Pérdida de legitimidad en el ejercicio de la autoridad.</t>
  </si>
  <si>
    <t>Autorizaciones emitidas sin cumplir con los requisitos</t>
  </si>
  <si>
    <t>Posible demandas o acciones legales.</t>
  </si>
  <si>
    <t>Deficiencia en los controles de los procedimientos y flujos de información</t>
  </si>
  <si>
    <t>Investigaciones de entes de control.</t>
  </si>
  <si>
    <t>Baja remuneración</t>
  </si>
  <si>
    <t>Baja Motivación y compromiso institucional</t>
  </si>
  <si>
    <t>Suspensión del empleo o cargo que venía desempeñando el funcionario público.</t>
  </si>
  <si>
    <t>Aplicación de una multa en contra del funcionario público.</t>
  </si>
  <si>
    <t>Investigaciones disciplinarias y/o penales</t>
  </si>
  <si>
    <t>Búsqueda de la Caducidad facultad sancionatoria</t>
  </si>
  <si>
    <t>Desconocimiento de la normatividad vigente y posición institucional</t>
  </si>
  <si>
    <t>Afectación ejercicio de autoridad</t>
  </si>
  <si>
    <t>Responsabilidad disciplinaria</t>
  </si>
  <si>
    <t>Afectación de la imagen institucional</t>
  </si>
  <si>
    <t>Posible demandas o acciones legales</t>
  </si>
  <si>
    <t>Ausencia de canales de comunicación</t>
  </si>
  <si>
    <t>No contar con procedimientos</t>
  </si>
  <si>
    <t>No adopción de políticas para la publicación de información</t>
  </si>
  <si>
    <t>Los funcionarios o los particulares hacen uso indebido de los intereses o recursos de la entidad, aprovechando la falta de control ciudadano.</t>
  </si>
  <si>
    <t>Incumplimiento en estatuto anticorrupción.</t>
  </si>
  <si>
    <t>Posibles demandas, tutelas y acciones populares.</t>
  </si>
  <si>
    <t>Concentración de la información</t>
  </si>
  <si>
    <t>Falta de controles en la asignación de roles en los sistemas de información</t>
  </si>
  <si>
    <t>Debilidades en la seguridad de la información</t>
  </si>
  <si>
    <t>Falta de protocolos de seguridad y procedimientos</t>
  </si>
  <si>
    <t>Desconocimiento de procedimientos.</t>
  </si>
  <si>
    <t>Falta de controles para el acceso/modificación de la información.</t>
  </si>
  <si>
    <t>Los sistemas de información no cuentan con los controles, respaldos y seguridades requeridos para el tipo de información que se maneja en la Entidad.</t>
  </si>
  <si>
    <t>Tecnología inadecuada u obsoleta (Software y Hardware)</t>
  </si>
  <si>
    <t>Pérdida de los recursos públicos y posible detrimento patrimonial</t>
  </si>
  <si>
    <t>Pérdida o modificación de la información</t>
  </si>
  <si>
    <t>Filtración de la información a niveles internos o externos que no corresponda</t>
  </si>
  <si>
    <t>Posibles sanciones de entes de control a la Entidad</t>
  </si>
  <si>
    <t>Modificación de la información</t>
  </si>
  <si>
    <t>Falta de parámetros para la designación de supervisores</t>
  </si>
  <si>
    <t>Ausencia de procedimientos, controles y seguimiento</t>
  </si>
  <si>
    <t xml:space="preserve">Desorden administrativo y manejo indebido de las funciones en las diferentes instancias.  </t>
  </si>
  <si>
    <t>Bajo compromiso de los funcionarios con la transparencia en el manejo de las políticas de la Entidad</t>
  </si>
  <si>
    <t>Obras mal ejecutadas o de  mala calidad</t>
  </si>
  <si>
    <t>Sobrecostos en los resultados de procesos</t>
  </si>
  <si>
    <t>Interés particular</t>
  </si>
  <si>
    <t>Facilita el favorecimiento de la adjudicación de un contrato a una determinada persona o proponente</t>
  </si>
  <si>
    <t>Romper el principio de igualdad entre los diferentes proponentes</t>
  </si>
  <si>
    <t>Se adjudica a ofertas menos convenientes</t>
  </si>
  <si>
    <t>No tener definidos los procedimientos y controles</t>
  </si>
  <si>
    <t>Los funcionarios y particulares prefieren atender los intereses de los amigos causando detrimento a la Entidad</t>
  </si>
  <si>
    <t>Pagos inoportunos</t>
  </si>
  <si>
    <t>Sanciones - Procesos disciplinarios</t>
  </si>
  <si>
    <t>No contar con los procedimientos para cada servicio</t>
  </si>
  <si>
    <t>Desconocimiento de sus funciones particulares</t>
  </si>
  <si>
    <t>Ausencia de controles</t>
  </si>
  <si>
    <t>Derroche o desaprovechamiento de recursos por falta de criterios para establecer economía de escala</t>
  </si>
  <si>
    <t>Toma de decisiones que no le corresponden al funcionario o servidor</t>
  </si>
  <si>
    <t>Asignación de cargo inadecuado</t>
  </si>
  <si>
    <t>Dificultad para implantar controles</t>
  </si>
  <si>
    <t>Ineficiencia administrativa</t>
  </si>
  <si>
    <t>No definición de requisitos para servicios/productos</t>
  </si>
  <si>
    <t>No existen criterios claros para otorgamiento de servicios/productos</t>
  </si>
  <si>
    <t>No definición de requisitos servicios/productos</t>
  </si>
  <si>
    <t xml:space="preserve"> Todos los funcionarios de la Entidad pueden ser sujetos de corrupción</t>
  </si>
  <si>
    <t>Todos los funcionarios de la Entidad pueden ser sujetos de corrupción</t>
  </si>
  <si>
    <t>Tratamiento denuncias internas</t>
  </si>
  <si>
    <t>Manual de funciones</t>
  </si>
  <si>
    <t>Socializar a los funcionarios sobre las medidas implementadas de seguridad informática y verificar su aplicación</t>
  </si>
  <si>
    <t>Revisar la trazabilidad de los roles definidos como sensibles de modificación de los usuarios de los sistemas de información de la Entidad (Anteproyecto, SIVEV, SITMAR).</t>
  </si>
  <si>
    <t>Realizar inspecciones a las Unidades donde opera el proceso jurídico</t>
  </si>
  <si>
    <t>Realizar 01 verificación interna trimestral de la gestión a los trámites del proceso de Litorales por el aplicativo SGDEA evaluando demoras injustificadas</t>
  </si>
  <si>
    <t>Realizar 01 verificación interna trimestral de la gestión a los trámites del proceso de Litorales y Áreas Marinas por el aplicativo SGDEA</t>
  </si>
  <si>
    <t>Realizar 01 verificación interna trimestral de la gestión a los trámites de la Subdirección de Marina Mercante por el aplicativo SGDEA evaluando priorización de respuesta</t>
  </si>
  <si>
    <t>Realizar 01 verificación interna trimestral de la gestión a los trámites de los procesos de SUbmerc por el aplicativo SGDEA</t>
  </si>
  <si>
    <t xml:space="preserve">Gestionar la puesta en marcha del modulo de asignación de peritos del SITMAR </t>
  </si>
  <si>
    <t xml:space="preserve">                                            </t>
  </si>
  <si>
    <t>Mecanismo definido para el tratamiento de denuncias internas en la Entidad.</t>
  </si>
  <si>
    <t>Se cuenta con el Manual de Funciones para los cargos de la Entidad.</t>
  </si>
  <si>
    <t>PD. Daniel González</t>
  </si>
  <si>
    <t>TS. Katriny Pérez</t>
  </si>
  <si>
    <t>PD. Alberto Amaya</t>
  </si>
  <si>
    <t>CN. Esteban Uribe</t>
  </si>
  <si>
    <t>Gestionar que el personal de Dimar realice el curso de inducción</t>
  </si>
  <si>
    <t>Valores corporativos</t>
  </si>
  <si>
    <t>La entidad cuenta con el Decálogo de Valores a través de la atención al riesgo sicosocial y los comunica de manera permanente</t>
  </si>
  <si>
    <t>Estandarización de procesos</t>
  </si>
  <si>
    <t>Se gestiona la revisión, actualización y estructuración de los procedimientos, formatos, instructivos, manuales y guias de los procesos de la Entidad.</t>
  </si>
  <si>
    <t>Gestionar la ejecución del proyecto del Modelo de Operación</t>
  </si>
  <si>
    <t>PD. Claudia Soler</t>
  </si>
  <si>
    <t>TN. Edwin Ramírez</t>
  </si>
  <si>
    <t>Nuevos</t>
  </si>
  <si>
    <t>Incumplidas 2015</t>
  </si>
  <si>
    <t>CF. Javier Ferreira</t>
  </si>
  <si>
    <t>Instructivo Funciones Supervisores de Contratos</t>
  </si>
  <si>
    <t>La Entidad documento el Instructivo Funciones Supervisores de Contratos A2-INS-002</t>
  </si>
  <si>
    <t>Capacitación</t>
  </si>
  <si>
    <t>Se realizan charlas de capacitación de funciones y responsabilidades a los funcionarios que hacen parte de los comités estructuradores y evaluadores procesos contratación</t>
  </si>
  <si>
    <t>De acuerdo con la identificación y definición de los funcionarios que requieren la tarjeta de manejo de información, enitirlas y entregarlas.</t>
  </si>
  <si>
    <t>SJ. Jermi Varela</t>
  </si>
  <si>
    <t>PD. Harold Casas</t>
  </si>
  <si>
    <t>Políticas para administrar el Portal Marítimo Colombiano</t>
  </si>
  <si>
    <t>La Entidad cuenta con una Directiva que establece las directrices y políticas para administrar, monitorear, actualizar, realizar el soporte y posicionar el Portal Marítimo Colombiano</t>
  </si>
  <si>
    <t xml:space="preserve">Gestionar Plan de Capacitación Portal Marítimo Colombiano - PMC en la Sede Central y unidades </t>
  </si>
  <si>
    <t>Revisar y definir con referencia a la Ley y en coordinación con los responsables de los procesos, la información que se debe publicar en el PMC, su periodicidad y responsables.</t>
  </si>
  <si>
    <t>CF. Romulo Areiza</t>
  </si>
  <si>
    <t>Gestionar el Plan de Capacitación en el Portal Marítimo Colombiano</t>
  </si>
  <si>
    <t>Definir con los responsables de los procesos, la información que se debe publicar en el PMC, su periodicidad y responsables.</t>
  </si>
  <si>
    <t>Inspecciones a las Unidades donde opera el proceso jurídico</t>
  </si>
  <si>
    <t>Se realizan inspecciones a las Unidades donde opera el proceso jurídico por parte del Coordinador Legar Marítimo, con el fin de realizar seguimiento y control</t>
  </si>
  <si>
    <t xml:space="preserve">Verificaciones internas de trámites para revisar el proceso jurídico surtido </t>
  </si>
  <si>
    <t xml:space="preserve">Se realizan verificaciones internas trimestrales de trámites (20 trámites aleatorios) para revisar el proceso surtido </t>
  </si>
  <si>
    <t xml:space="preserve">Verificaciones de las investigaciones acuerdo informes mensuales de las Capitanías de Puerto </t>
  </si>
  <si>
    <t xml:space="preserve">Se realiza verificación mensual del avance de las investigaciones acuerdo informes mensuales de las Capitanías de Puerto </t>
  </si>
  <si>
    <t>Campañas externa informativa sobre el no cobro adicional por la realización de un trámite y procedimiento definido para los trámites</t>
  </si>
  <si>
    <t>La Entidad realiza campañas externa informativa sobre el no cobro adicional por la realización de un trámite y procedimiento definido para los trámites</t>
  </si>
  <si>
    <t>PD. Adriana Alarcón</t>
  </si>
  <si>
    <t>Informes de campañas</t>
  </si>
  <si>
    <t>TS. Jeanette Serrano</t>
  </si>
  <si>
    <t>PD. Rocio Aranguren</t>
  </si>
  <si>
    <t>PD. Ivan Castro</t>
  </si>
  <si>
    <t>Se elabora y expiden las Resoluciones sobre peritos y la Resolución sobre peritos y de tarifas de inspecciones acuerdo reglamento nacional de catalogación, inspección y certificación de naves y artefactos navales de bandera colombiana</t>
  </si>
  <si>
    <t>Emisión de Resoluciones</t>
  </si>
  <si>
    <t>Aprobar mediante la firma del Director General Marítimo la Resolución sobre peritos</t>
  </si>
  <si>
    <t>Publicar y divulgar la Resolución sobre peritos</t>
  </si>
  <si>
    <t>CN. Juan Carlos García</t>
  </si>
  <si>
    <t>PD. Hernán Romero</t>
  </si>
  <si>
    <t>Se realizan charlas de capacitación de funciones y responsabilidades a los funcionarios que desempeñan el rol de supervisores de contratos con el fin de fortalecer competencias - Marco Normativo (Sede Central y Unidades Regionales)</t>
  </si>
  <si>
    <t>Estandarizar Comunicaciones Estratégicas Dimar</t>
  </si>
  <si>
    <t>Formalizar los documentos (procedimientos, manuales, guias, etc) requeridos para la operación de las comunicaciones estratégicas de la Entidad</t>
  </si>
  <si>
    <t>ASD. Juan Camilo Monsalve</t>
  </si>
  <si>
    <t>PD. Alejandro García</t>
  </si>
  <si>
    <t>Deficiente control del proceso en las Unidades</t>
  </si>
  <si>
    <t>Débil comunicación de los procedimientos a la comunidad marítima</t>
  </si>
  <si>
    <r>
      <t xml:space="preserve">Se presenta cuando un </t>
    </r>
    <r>
      <rPr>
        <b/>
        <sz val="14"/>
        <rFont val="Arial"/>
        <family val="2"/>
      </rPr>
      <t xml:space="preserve">funcionario </t>
    </r>
    <r>
      <rPr>
        <sz val="14"/>
        <rFont val="Arial"/>
        <family val="2"/>
      </rPr>
      <t xml:space="preserve">público por intereses personales o por una exigencia no concedida por parte de un usuario, </t>
    </r>
    <r>
      <rPr>
        <b/>
        <sz val="14"/>
        <rFont val="Arial"/>
        <family val="2"/>
      </rPr>
      <t>obstaculiza o evita l</t>
    </r>
    <r>
      <rPr>
        <sz val="14"/>
        <rFont val="Arial"/>
        <family val="2"/>
      </rPr>
      <t>e sea resuelta la solicitud a éste. No dar respuesta clara, veraz, suficiente y oportuna a las solicitudes presentadas por los usuarios / clientes.</t>
    </r>
  </si>
  <si>
    <r>
      <t xml:space="preserve">Situación que se presenta cuando un </t>
    </r>
    <r>
      <rPr>
        <b/>
        <sz val="14"/>
        <rFont val="Arial"/>
        <family val="2"/>
      </rPr>
      <t>funcionario</t>
    </r>
    <r>
      <rPr>
        <sz val="14"/>
        <rFont val="Arial"/>
        <family val="2"/>
      </rPr>
      <t xml:space="preserve"> sin escrúpulos </t>
    </r>
    <r>
      <rPr>
        <b/>
        <sz val="14"/>
        <rFont val="Arial"/>
        <family val="2"/>
      </rPr>
      <t>exige o insinúa prebendas</t>
    </r>
    <r>
      <rPr>
        <sz val="14"/>
        <rFont val="Arial"/>
        <family val="2"/>
      </rPr>
      <t xml:space="preserve"> al momento de recibir una solicitud de un usuario, para que la petición se resuelva rápidamente y/o positivamente.</t>
    </r>
  </si>
  <si>
    <r>
      <t xml:space="preserve">Situación que se presenta cuando un </t>
    </r>
    <r>
      <rPr>
        <b/>
        <sz val="14"/>
        <rFont val="Arial"/>
        <family val="2"/>
      </rPr>
      <t xml:space="preserve">usuario </t>
    </r>
    <r>
      <rPr>
        <sz val="14"/>
        <rFont val="Arial"/>
        <family val="2"/>
      </rPr>
      <t xml:space="preserve">que radica su solicitud y </t>
    </r>
    <r>
      <rPr>
        <b/>
        <sz val="14"/>
        <rFont val="Arial"/>
        <family val="2"/>
      </rPr>
      <t>ofrece prebendas</t>
    </r>
    <r>
      <rPr>
        <sz val="14"/>
        <rFont val="Arial"/>
        <family val="2"/>
      </rPr>
      <t xml:space="preserve"> a un funcionario para que su petición se resuelva rápidamente y/o positivamente sin que cumpla con todos los requisitos legales.</t>
    </r>
  </si>
  <si>
    <r>
      <rPr>
        <b/>
        <sz val="14"/>
        <rFont val="Arial"/>
        <family val="2"/>
      </rPr>
      <t>No existen mecanismos</t>
    </r>
    <r>
      <rPr>
        <sz val="14"/>
        <rFont val="Arial"/>
        <family val="2"/>
      </rPr>
      <t xml:space="preserve"> de verificación a disposición del usuario para </t>
    </r>
    <r>
      <rPr>
        <b/>
        <sz val="14"/>
        <rFont val="Arial"/>
        <family val="2"/>
      </rPr>
      <t>conocer el estado de sus solicitudes.</t>
    </r>
  </si>
  <si>
    <t>Capacitar o actualizar al personal del proceso Jurídico</t>
  </si>
  <si>
    <t>PD. LUZ Mery Zamora</t>
  </si>
  <si>
    <t>TS. Jackeline Peña</t>
  </si>
  <si>
    <t xml:space="preserve">Realizar verificaciones internas trimestrales de trámites para revisar el proceso jurídico surtido </t>
  </si>
  <si>
    <t xml:space="preserve">Verificar el avance de las investigaciones acuerdo informes mensuales de las Capitanías de Puerto </t>
  </si>
  <si>
    <t>Socializar medidas de seguridad informática  implementadas y verificar su aplicación</t>
  </si>
  <si>
    <t>Emitir tarjetas de manejo de información</t>
  </si>
  <si>
    <t>Socializar medidas de seguridad informática  implementadas y verificar su aplicación (Boletin - Listas de asistencia)</t>
  </si>
  <si>
    <t>PD. Andrés Yaguez</t>
  </si>
  <si>
    <t>Revisar la trazabilidad de los roles definidos como sensibles de modificación de los usuarios de los sistemas de información de la Entidad (SIVEV, Liquidación SEMAR, Fondeo).</t>
  </si>
  <si>
    <t>PD. César Sánchez</t>
  </si>
  <si>
    <t>PD. Cesar Sánchez</t>
  </si>
  <si>
    <t>Realizar 01 verificación interna trimestral de la gestión a los trámites del proceso de Litorales y Áreas Marinas</t>
  </si>
  <si>
    <t>Derivadas tareas 2015</t>
  </si>
  <si>
    <t>Realizar inspecciones a las Unidades donde opera el proceso jurídico por parte del Coordinador Legar Marítimo o quien sea designado, con el fin de realizar seguimiento y control.</t>
  </si>
  <si>
    <t>Realizar verificaciones internas trimestrales de trámites asesorados por el procesos Jurídico  para revisar el proceso surtido.</t>
  </si>
  <si>
    <t>Gestionar capacitaciones de actualización para los funcionarios que participan en el proceso jurídico</t>
  </si>
  <si>
    <t xml:space="preserve">Gestionar el desarrollo para la trazabilidad de los trámites de la Entidad a través del SGDEA </t>
  </si>
  <si>
    <t xml:space="preserve">Tercerizar la recepción de trámites en Sede central, Buenaventura, Barranquilla, Santa Marta, Cartagena y San Andrés </t>
  </si>
  <si>
    <t>Gestionar la revisión, actualización, estructuración y divulgación de los procedimientos, formatos, instructivos, manuales y guias del Proceso de Gestión Marítima</t>
  </si>
  <si>
    <t>Documentos del proceso y soportes de divulgación</t>
  </si>
  <si>
    <t xml:space="preserve">Tercerizar la gestión de recepción de trámites en Sede central, Buenaventura, Barranquilla, Santa Marta, Cartagena y San Andrés </t>
  </si>
  <si>
    <t>Informe de la tercerización</t>
  </si>
  <si>
    <t>Documentar las etapas de recepción y devolución de trámites (Procedimiento, formatos asociados y otros documentos como los perfiles de los funcionarios).</t>
  </si>
  <si>
    <t>Cumplir Plan de Reglamentación</t>
  </si>
  <si>
    <t>Dar cumplimiento al Plan de Reglamentación</t>
  </si>
  <si>
    <t>Resolución publicada</t>
  </si>
  <si>
    <t>Desarrollar campañas externas e internas informativas sobre el "No cobro adicional por la realización de un trámite"</t>
  </si>
  <si>
    <t>Realizar campañas informativas sobre el "No cobro adicional por la realización de un trámite y procedimiento definido para los trámites", a nivel externo e interno de la Entidad.</t>
  </si>
  <si>
    <t>Definir la política de selección de personal</t>
  </si>
  <si>
    <t>En el marco de ejecución del proyecto Gestión Estratégica del TTHH, definir la política de selección de personal por competencias.</t>
  </si>
  <si>
    <t>Informe de la actividad ÚNICO</t>
  </si>
  <si>
    <t>Documentos del proceso y soportes de divulgación  SEMESTRAL</t>
  </si>
  <si>
    <t>Estandarizar el proceso de Gestión Marítima</t>
  </si>
  <si>
    <t>Gestionar que el personal de Dimar realice el curso de inducción (Contiene temas relacionados con la rendición de cuentas, riesgos de corrupción, código único disciplinario, vocación de servicio como servidores públicos, SGI, entre otros).</t>
  </si>
  <si>
    <t>Informe de la aplicación del curso de inducción TRIMESTRAL</t>
  </si>
  <si>
    <t>Desarrollar la actividad de intervención "Fortalecimiento del Liderazgo" para alta dirección en el marco del TADE</t>
  </si>
  <si>
    <t>Documentos emitidos TRIMESTRAL</t>
  </si>
  <si>
    <t>Documentos emitidos SEMESTRAL</t>
  </si>
  <si>
    <t>Informe trazabilidad de roles SEMESTRAL</t>
  </si>
  <si>
    <t xml:space="preserve">Publicación de contratos y proyectos (SPI) </t>
  </si>
  <si>
    <t>Documentos del proceso y soportes de divulgación
SEMESTRAL</t>
  </si>
  <si>
    <t>Soportes de la capacitación, listas de asistencia, certificaciones SEMESTRAL</t>
  </si>
  <si>
    <t>Actas de reuniones ÚNICO</t>
  </si>
  <si>
    <t>Listas de asistencia / certificados SEMESTRAL</t>
  </si>
  <si>
    <t>Política de selección de personal ÚNICA</t>
  </si>
  <si>
    <t>Informe de inspección SEMESTRAL</t>
  </si>
  <si>
    <t>Informe de verificación TRIMESTRAL</t>
  </si>
  <si>
    <t>Realizar 01 verificación interna trimestral de la gestión a los trámites del proceso de Litorales y Áreas Marinas, evaluando demoras injustificadas</t>
  </si>
  <si>
    <t>Informe de verificación SEMESTRAL</t>
  </si>
  <si>
    <t>Realizar 01 verificación interna trimestral de la gestión a los trámites de los procesos de Submerc por el aplicativo SGDEA</t>
  </si>
  <si>
    <t>Módulo implementado - Informe SEMESTRAL</t>
  </si>
  <si>
    <t>Semestral. Informe de avance del desarrollo SEMESTRAL</t>
  </si>
  <si>
    <t>Informe TRIMESTRAL</t>
  </si>
  <si>
    <t>CF. German Escobar</t>
  </si>
  <si>
    <t>PD. Carolina Herrera</t>
  </si>
  <si>
    <t>Fichas de tramites cargadas en el SUIT</t>
  </si>
  <si>
    <t>Zona de consultas y descargas</t>
  </si>
  <si>
    <t>La entidad cuenta en el portal con la zona de consultas y descargas</t>
  </si>
  <si>
    <t>Desarrollar la "Actividad experencial en liderazgo"</t>
  </si>
  <si>
    <t>CN. Juan Garcia</t>
  </si>
  <si>
    <t>Revisar por parte de la SUBMERC que se publique en la zona de consultas y descargas la información considerada como publica.</t>
  </si>
  <si>
    <t>Aplicar los criterios de datos abiertos, según la matriz realizada, en una revisión anual a la zona de consultas y descargas.</t>
  </si>
  <si>
    <t>CN Juan Garcia</t>
  </si>
  <si>
    <t xml:space="preserve">Xiomi pues los medios de comunicación con el usuario son;  
front office: website, atención al usuario directa y  telefonicamente, a traves del SUIT, del portal de atencion al ciudadano, entre otros)
Incluiria revisiones de la información, de las publicaciones de procesos, del acceso a bases de datos que no incluya datos personales de la gente de mar, naves y empresas... zona de consultas y descargas...desde submerc seria revisar que se publique la información que se debe publicar.
Ademas de lo correspondiente a la aplicación de ley esa de datos abiertos...
</t>
  </si>
  <si>
    <t>Fortalecimiento de la gestión de la marina mercante</t>
  </si>
  <si>
    <t>ASD. Gerardo Castaño</t>
  </si>
  <si>
    <t>TS. Aldo Martínez</t>
  </si>
  <si>
    <t>Hernán Romero</t>
  </si>
  <si>
    <t>Realizar un verificación trimestral de la gestión de los trámites de señaliación a nivel ncional, con el fin de evidenciar demoras y evaluar priorización de demoras.</t>
  </si>
  <si>
    <t>Realizar un verificación trimestral de los trámites de Señaliación a nivel ncional</t>
  </si>
  <si>
    <t>Complementar la Politica de Seguridad en la Informática y Física</t>
  </si>
  <si>
    <t>Información publicada SEMESTRAL</t>
  </si>
  <si>
    <t>Actualizar los servicios de control y supervisión de la DIMAR y fortalecimiento de la Gestión Interinstitucional de las actividades marítimas a cargo de SUBMERC con las entidades de la administración marítima.</t>
  </si>
  <si>
    <t>No contar con canales/mecanismos para realizar denuncias</t>
  </si>
  <si>
    <t>No tener retroalimentación de los clientes/usuarios de la Entidad</t>
  </si>
  <si>
    <t>Desconocimiento del código de ética o socialización definiente</t>
  </si>
  <si>
    <t>Ausencia de controles en la recepción de trámites</t>
  </si>
  <si>
    <t>En cuanto al uso, seguimiento y control de los usuarios de administración de los sistemas de información.
Determinar como criterio para el uso y asignación de los usuarios de administración a personal no relacionado directamente con su operación, asignación de requerirse dentro de la oficina de usuarios con facultades menores.
De igual manera establecer una periodicidad de revisión y seguimiento de los sistemas de información.....</t>
  </si>
  <si>
    <t>Falta o limitaciones en los mecanismos de sistematización para recepción de solicitudes y documentos</t>
  </si>
  <si>
    <t>Informe de ejecución y avance del proyecto SEMESTRAL</t>
  </si>
  <si>
    <t>Realizar un verificación trimestral de la gestión de los trámites de señaliación a nivel ncional, con el fin de evidenciar fallas y evaluar priorización de demoras.</t>
  </si>
  <si>
    <t>1.2. Extralimitación u omisión de funciones y/o responsabilidades</t>
  </si>
  <si>
    <t>Exceso de poder o autoridad concentrada en un área, cargo o funcionario; para toma de decisiones o manipulación de información en beneficio propio.</t>
  </si>
  <si>
    <t>1.3 Tráfico de influencias, (Clientelismo,
amiguismo, persona influyente).</t>
  </si>
  <si>
    <t>Favorecer a personas naturales o jurídicas, que tengan algún vínculo o
conexiones con funcionarios de la Entidad, con el fin de favorecerlos o
darles tratamiento preferencial.</t>
  </si>
  <si>
    <t>Se gestiona la revisión, actualización y estructuración de los procedimientos, formatos, instructivos, manuales y guías de los procesos de la Entidad.</t>
  </si>
  <si>
    <t>2.2. Estudio de documentos previos o de factibilidad,  encaminados al favorecimiento de un contratista.</t>
  </si>
  <si>
    <t xml:space="preserve">En la elaboración de los pliegos de condiciones o términos de referencia se establecen reglas, fórmulas matemáticas, condiciones o requisitos para favorecer a determinados proponentes.
</t>
  </si>
  <si>
    <t>Falta de personal</t>
  </si>
  <si>
    <t>2.3 Supervisores que no cuentan con conocimientos suficientes para desempeñar la función.</t>
  </si>
  <si>
    <t>2.4. Consecución de bienes y servicios sin que medie proceso contractual</t>
  </si>
  <si>
    <t>Inadecuada racionalización de los recursos</t>
  </si>
  <si>
    <t>Configuración de delitos penales y sanciones discplinarias</t>
  </si>
  <si>
    <t>Indebida aplicación de las modalidades de contratación de acuerdo a la normatividad vigente</t>
  </si>
  <si>
    <t>Charla a los jefes de área, coordinadores y subdirectores de la entidad</t>
  </si>
  <si>
    <t>Charla de concientización de la importancia del uso de los principios en materia contractual.</t>
  </si>
  <si>
    <t xml:space="preserve">Inadecuada planeación en el tiempo por parte de los requirientes  para la obtención de los bienes y/o servicios </t>
  </si>
  <si>
    <t xml:space="preserve">Malas  practicas en material contractual </t>
  </si>
  <si>
    <t>Adquisición de bienes y servicios sin consentimiento por parte del ordenador del gasto</t>
  </si>
  <si>
    <t>Capacitación al personal involucrado en la gestión para satisfacer las necesidades de la entidad</t>
  </si>
  <si>
    <t>ASD. Alba Gomez 
ST. Yury Ramirez</t>
  </si>
  <si>
    <t>Sensibilizar a los jefes de área, coordinadores y subdirectores e intendentes regionales de la entidad, sobre malas prácticas contractuales.</t>
  </si>
  <si>
    <t>Capacitar al personal de la Entidad involucrado en la gestión pre-contractual para satisfacer las necesidades de la entidad y concientizarlos de la importancia del uso de los principios en materia contractual.</t>
  </si>
  <si>
    <t xml:space="preserve">
Divulgar el Instructivo de funciones supervisores de contratos en la Entidad</t>
  </si>
  <si>
    <t>Actas de Reunión
Listas de Asistencia</t>
  </si>
  <si>
    <t>3.1. Manipulación o adulteración de la información o de los sistemas de información</t>
  </si>
  <si>
    <t>3.2. Ocultar a la ciudadanía la información considerada pública.</t>
  </si>
  <si>
    <t xml:space="preserve">No se estimula o se restringe la presencia de la ciudadanía o de la comunidad en la vigilancia o acompañamiento de las actividades de la entidad.
</t>
  </si>
  <si>
    <t>4.1. Dilación e interpretaciones subjetivas en trámites ante DIMAR y en investigaciones administrativas o jurisdiccionales, para beneficios particulares</t>
  </si>
  <si>
    <t>5.1. Cobro por realización del trámite, (Concusión).</t>
  </si>
  <si>
    <t>5.2. Imposibilitar el otorgamiento de un trámite-servicios.</t>
  </si>
  <si>
    <r>
      <t xml:space="preserve">5.3. Ofrecer beneficios económicos para acelerar la expedición de un trámite-servicio o para su obtención </t>
    </r>
    <r>
      <rPr>
        <b/>
        <u/>
        <sz val="14"/>
        <rFont val="Arial"/>
        <family val="2"/>
      </rPr>
      <t>sin el cumplimiento de todos los requisitos legales.</t>
    </r>
  </si>
  <si>
    <t>5.4. Falta de información sobre el estado del proceso del trámite al interior de la entidad.</t>
  </si>
  <si>
    <t>Decisiones tomadas para favorecer intereses particulares</t>
  </si>
  <si>
    <t>La alta dirección y otros cargos de alto nivel sobrepasan los límites de
responsabilidad, autoridad y capacidad de la que les ha sido asignada, para tomar decisiones o en el ejercicio de la autoridad marítima; asumen funciones que no son de su competencia u omiten las que les corresponden.</t>
  </si>
  <si>
    <t>Ineficiencia y Reprocesos</t>
  </si>
  <si>
    <t>Se establece los requisitos que se deben cumplir para acceder al ejercicio de una actividad marítima y la definición del responsable interno.</t>
  </si>
  <si>
    <t>Desarrollar campañas internas y externas informativas sobre el "No cobro adicional por la realización de un trámite y procedimiento definido para los trámites"</t>
  </si>
  <si>
    <t xml:space="preserve">Realizar 01 verificación interna trimestral de la gestión a los trámites de la Subdirección de Marina Mercante por el aplicativo SGDEA </t>
  </si>
  <si>
    <t>Consiste en la obtencion de bienes y/o servicios por medio de proveedores especificos a voluntad de un funcionario, sin hacer uso de las modalidades de contratacion establecidas en la Ley 80 de 1993, y las demas normas que la modifiquen complementen o reglamenten.</t>
  </si>
  <si>
    <t xml:space="preserve">No contar con un código de ética </t>
  </si>
  <si>
    <t>CC Francisco Mendez</t>
  </si>
  <si>
    <t>Socializar y divulgar el manual de Funciones producto del proyecto del Modelo de Operación de DIMAR</t>
  </si>
  <si>
    <t>Recibir (producto del proyecto del Modelo de Operación de DIMAR), revisar y ajustar el manual de funciones</t>
  </si>
  <si>
    <r>
      <rPr>
        <sz val="12"/>
        <color indexed="8"/>
        <rFont val="Verdana"/>
        <family val="2"/>
      </rPr>
      <t>02/sep/2020 15:44</t>
    </r>
  </si>
  <si>
    <r>
      <rPr>
        <sz val="12"/>
        <color indexed="8"/>
        <rFont val="Verdana"/>
        <family val="2"/>
      </rPr>
      <t>14/nov/2020 23:59</t>
    </r>
  </si>
  <si>
    <t>02/abr/2020 15:43</t>
  </si>
  <si>
    <t>01/dic/2020 23:59</t>
  </si>
  <si>
    <t>Registro u evidencia de la socialización del Manual de funciones</t>
  </si>
  <si>
    <t>Manual de funciones ajustado</t>
  </si>
  <si>
    <t xml:space="preserve">Definir y aplicar la evaluación por competencias </t>
  </si>
  <si>
    <t>Realizar Plan de Reinducción</t>
  </si>
  <si>
    <t>Definir y aplicar la evaluación por competencias a todos los niveles de la Entidad (Personal civil Dimar) - Avance Segundo Semestre.</t>
  </si>
  <si>
    <t>Definir y aplicar la evaluación por competencias a todos los niveles de la Entidad (Personal civil Dimar) - Avance Primer Semestre.</t>
  </si>
  <si>
    <t>Realizar el plan CIR. - Avance Primer Semestre 2020</t>
  </si>
  <si>
    <t>Realizar seguimiento a los procesos de inducción y reinducción. (Primer semestre)</t>
  </si>
  <si>
    <t>Realizar el Plan CIR. - Avance Segundo Periodo 2020 - Julio - 30 noviembre</t>
  </si>
  <si>
    <t>Realizar seguimiento a los procesos de inducción y reinducción. (Segundo semestre)</t>
  </si>
  <si>
    <r>
      <rPr>
        <sz val="12"/>
        <color indexed="8"/>
        <rFont val="Verdana"/>
        <family val="2"/>
      </rPr>
      <t>02/jun/2020 15:52</t>
    </r>
  </si>
  <si>
    <r>
      <rPr>
        <sz val="12"/>
        <color indexed="8"/>
        <rFont val="Verdana"/>
        <family val="2"/>
      </rPr>
      <t>30/sep/2020 23:59</t>
    </r>
  </si>
  <si>
    <t>Lina Salazar</t>
  </si>
  <si>
    <t>Claudia Fernandez</t>
  </si>
  <si>
    <r>
      <rPr>
        <sz val="12"/>
        <color indexed="8"/>
        <rFont val="Verdana"/>
        <family val="2"/>
      </rPr>
      <t>01/jul/2020 00:00</t>
    </r>
  </si>
  <si>
    <r>
      <rPr>
        <sz val="12"/>
        <color indexed="8"/>
        <rFont val="Verdana"/>
        <family val="2"/>
      </rPr>
      <t>31/dic/2020 00:00</t>
    </r>
  </si>
  <si>
    <t>01/jul/2020 00:00</t>
  </si>
  <si>
    <t>31/dic/2020 00:00</t>
  </si>
  <si>
    <t>Katriny Perez</t>
  </si>
  <si>
    <r>
      <rPr>
        <sz val="12"/>
        <color indexed="8"/>
        <rFont val="Verdana"/>
        <family val="2"/>
      </rPr>
      <t>02/abr/2020 15:55</t>
    </r>
  </si>
  <si>
    <r>
      <rPr>
        <sz val="12"/>
        <color indexed="8"/>
        <rFont val="Verdana"/>
        <family val="2"/>
      </rPr>
      <t>31/jul/2020 23:59</t>
    </r>
  </si>
  <si>
    <r>
      <rPr>
        <sz val="12"/>
        <color indexed="8"/>
        <rFont val="Verdana"/>
        <family val="2"/>
      </rPr>
      <t>15/ene/2020 00:00</t>
    </r>
  </si>
  <si>
    <r>
      <rPr>
        <sz val="12"/>
        <color indexed="8"/>
        <rFont val="Verdana"/>
        <family val="2"/>
      </rPr>
      <t>30/jun/2020 23:59</t>
    </r>
  </si>
  <si>
    <t>01/ago/2020 00:00</t>
  </si>
  <si>
    <t>14/dic/2020 23:59</t>
  </si>
  <si>
    <t>Coordinador Grupo de Desarrollo Humano</t>
  </si>
  <si>
    <t>Informe de la evaluación por competencias. Avance primer semestre</t>
  </si>
  <si>
    <t>Informe de la evaluación por competencias. Avance segundo  semestre</t>
  </si>
  <si>
    <t>Circular con cronogramas y temas a desarrrollar en el CIR vigencia 2020 - Primer semestre Registro de asistencias</t>
  </si>
  <si>
    <t>Informe actividades</t>
  </si>
  <si>
    <t>Registro de asistencias jornadas de CIR realizadas en el semestre</t>
  </si>
  <si>
    <t>Realizar la consolidación de la información para autoevaluaciones y seguimientos a nivel nacional</t>
  </si>
  <si>
    <t>Realizar la consolidación de la información para autoevaluaciones y seguimientos a nivel nacional del mes de Mayo a Agosto de 2020</t>
  </si>
  <si>
    <t>Realizar la consolidación de la información para autoevaluaciones y seguimientos a nivel nacional del mes octubre , noviembre y diciembre 2019</t>
  </si>
  <si>
    <r>
      <rPr>
        <sz val="10"/>
        <rFont val="Arial"/>
        <family val="2"/>
      </rPr>
      <t>Realizar la consolidación de la información para autoevaluaciones y seguimientos a nivel nacional del mes de Enero a Abril de 2020</t>
    </r>
  </si>
  <si>
    <r>
      <rPr>
        <sz val="10"/>
        <rFont val="Arial"/>
        <family val="2"/>
      </rPr>
      <t>Realizar la consolidación de la información para autoevaluaciones y seguimientos a nivel nacional del mes de Septiembre a Diciembre de 2020</t>
    </r>
  </si>
  <si>
    <t>Diego Alonso</t>
  </si>
  <si>
    <r>
      <rPr>
        <sz val="12"/>
        <color indexed="8"/>
        <rFont val="Verdana"/>
        <family val="2"/>
      </rPr>
      <t>01/ene/2020 16:10</t>
    </r>
  </si>
  <si>
    <t>01/may/2020 00:00</t>
  </si>
  <si>
    <t>15/sep/2020 23:59</t>
  </si>
  <si>
    <t>01/ene/2020 00:00</t>
  </si>
  <si>
    <t>15/may/2020 23:59</t>
  </si>
  <si>
    <t>01/ene/2020 16:10</t>
  </si>
  <si>
    <t>31/ene/2020 23:59</t>
  </si>
  <si>
    <t>01/sep/2020 00:00</t>
  </si>
  <si>
    <t>12/dic/2020 23:59</t>
  </si>
  <si>
    <t>-Informe</t>
  </si>
  <si>
    <t>Subdirector de Marina Mercante</t>
  </si>
  <si>
    <t>Realizar verificación interna trimestral de la gestión a los trámites de los Procesos del Área de Seguridad Integral Marítima y Portuaria por el aplicativo SGDEA</t>
  </si>
  <si>
    <t>Realizar verificación interna trimestral de la gestión a los trámites de los Procesos del Área de Seguridad Integral Marítima y Portuaria por el aplicativo SGDEA- Avance Segundo Trimestre 2020</t>
  </si>
  <si>
    <r>
      <rPr>
        <sz val="10"/>
        <rFont val="Arial"/>
        <family val="2"/>
      </rPr>
      <t>Realizar verificación interna trimestral de la gestión a los trámites de los Procesos del Área de Seguridad Integral Marítima y Portuaria por el aplicativo SGDEA- Avance Tercer Trimestre 2020</t>
    </r>
  </si>
  <si>
    <r>
      <rPr>
        <sz val="10"/>
        <rFont val="Arial"/>
        <family val="2"/>
      </rPr>
      <t>Realizar verificación interna trimestral de la gestión a los trámites de los Procesos del Área de Seguridad Integral Marítima y Portuaria por el aplicativo SGDEA- IV Trimestre 2019</t>
    </r>
  </si>
  <si>
    <r>
      <rPr>
        <sz val="10"/>
        <rFont val="Arial"/>
        <family val="2"/>
      </rPr>
      <t>Realizar verificación interna trimestral de la gestión a los trámites de los Procesos del Área de Seguridad Integral Marítima y Portuaria por el aplicativo SGDEA- Avance primer Trimestre 2020</t>
    </r>
  </si>
  <si>
    <r>
      <rPr>
        <sz val="12"/>
        <color indexed="8"/>
        <rFont val="Verdana"/>
        <family val="2"/>
      </rPr>
      <t>05/oct/2020 23:59</t>
    </r>
  </si>
  <si>
    <r>
      <rPr>
        <sz val="12"/>
        <color indexed="8"/>
        <rFont val="Verdana"/>
        <family val="2"/>
      </rPr>
      <t>31/ene/2020 00:00</t>
    </r>
  </si>
  <si>
    <t>01/abr/2020 00:00</t>
  </si>
  <si>
    <t>05/jul/2020 23:59</t>
  </si>
  <si>
    <t>05/oct/2020 23:59</t>
  </si>
  <si>
    <t>02/ene/2020 16:26</t>
  </si>
  <si>
    <t>31/ene/2020 00:00</t>
  </si>
  <si>
    <t>06/abr/2020 00:00</t>
  </si>
  <si>
    <t>Rodrigo Cárdenas</t>
  </si>
  <si>
    <t>Responsable Área de Seguridad Marítima y Portuaria</t>
  </si>
  <si>
    <r>
      <rPr>
        <sz val="12"/>
        <color indexed="8"/>
        <rFont val="Verdana"/>
        <family val="2"/>
      </rPr>
      <t>-Informe Trimestre II</t>
    </r>
  </si>
  <si>
    <r>
      <rPr>
        <sz val="12"/>
        <color indexed="8"/>
        <rFont val="Verdana"/>
        <family val="2"/>
      </rPr>
      <t>-Informe Trimestre III</t>
    </r>
  </si>
  <si>
    <r>
      <rPr>
        <sz val="12"/>
        <color indexed="8"/>
        <rFont val="Verdana"/>
        <family val="2"/>
      </rPr>
      <t>-Informe Trimestre IV 2019</t>
    </r>
  </si>
  <si>
    <r>
      <rPr>
        <sz val="12"/>
        <color indexed="8"/>
        <rFont val="Verdana"/>
        <family val="2"/>
      </rPr>
      <t>-Informe Trimestre I</t>
    </r>
  </si>
  <si>
    <t>-Informe Trimestre II</t>
  </si>
  <si>
    <t>-Informe Trimestre III</t>
  </si>
  <si>
    <t>-Informe Trimestre IV 2019</t>
  </si>
  <si>
    <t>-Informe Trimestre I</t>
  </si>
  <si>
    <t>Realizar 01 verificación interna trimestral de la gestión a los trámites del proceso M1-00 Gestión del Transporte Marítimo y Fluvial - Avance Trimestre III 2020</t>
  </si>
  <si>
    <r>
      <rPr>
        <sz val="10"/>
        <rFont val="Arial"/>
        <family val="2"/>
      </rPr>
      <t>Realizar 01 verificación interna trimestral de la gestión a los trámites del proceso M1-00 Gestión del Transporte Marítimo y Fluvial - Avance Trimestre IV 2019</t>
    </r>
  </si>
  <si>
    <r>
      <rPr>
        <sz val="10"/>
        <rFont val="Arial"/>
        <family val="2"/>
      </rPr>
      <t>Realizar 01 verificación interna trimestral de la gestión a los trámites del proceso M1-00 Gestión del Transporte Marítimo y Fluvial- Avance Trimestre I 2020</t>
    </r>
  </si>
  <si>
    <r>
      <rPr>
        <sz val="10"/>
        <rFont val="Arial"/>
        <family val="2"/>
      </rPr>
      <t>Realizar 01 verificación interna trimestral de la gestión a los trámites del proceso M1-00 Gestión del Transporte Marítimo y Fluvial - Avance Trimestre II 2020</t>
    </r>
  </si>
  <si>
    <t>Realizar 01 verificación interna trimestral de la gestión a los trámites del proceso M1-00 Gestión del Transporte Marítimo y Fluvial</t>
  </si>
  <si>
    <t>Teresa Quimbayo</t>
  </si>
  <si>
    <r>
      <rPr>
        <sz val="12"/>
        <color indexed="8"/>
        <rFont val="Verdana"/>
        <family val="2"/>
      </rPr>
      <t>02/jul/2020 16:20</t>
    </r>
  </si>
  <si>
    <r>
      <rPr>
        <sz val="12"/>
        <color indexed="8"/>
        <rFont val="Verdana"/>
        <family val="2"/>
      </rPr>
      <t>01/feb/2020 16:10</t>
    </r>
  </si>
  <si>
    <r>
      <rPr>
        <sz val="12"/>
        <color indexed="8"/>
        <rFont val="Verdana"/>
        <family val="2"/>
      </rPr>
      <t>27/abr/2020 23:59</t>
    </r>
  </si>
  <si>
    <r>
      <rPr>
        <sz val="12"/>
        <color indexed="8"/>
        <rFont val="Verdana"/>
        <family val="2"/>
      </rPr>
      <t>02/abr/2020 16:18</t>
    </r>
  </si>
  <si>
    <r>
      <rPr>
        <sz val="12"/>
        <color indexed="8"/>
        <rFont val="Verdana"/>
        <family val="2"/>
      </rPr>
      <t>06/jul/2020 23:59</t>
    </r>
  </si>
  <si>
    <t>02/jul/2020 16:20</t>
  </si>
  <si>
    <t>01/feb/2020 16:10</t>
  </si>
  <si>
    <t>27/abr/2020 23:59</t>
  </si>
  <si>
    <t>02/abr/2020 16:18</t>
  </si>
  <si>
    <t>06/jul/2020 23:59</t>
  </si>
  <si>
    <t>Realizar 01 verificación interna trimestral de la gestión a los trámites del proceso M4-00 Gestión de Naves</t>
  </si>
  <si>
    <t>Realizar 01 verificación interna trimestral de la gestión a los trámites del proceso M4-00 Gestión de Naves- Avance Trimestre II 2020</t>
  </si>
  <si>
    <r>
      <rPr>
        <sz val="10"/>
        <rFont val="Arial"/>
        <family val="2"/>
      </rPr>
      <t>Realizar 01 verificación interna trimestral de la gestión a los trámites del proceso M4-00 Gestión de Naves - Avance Trimestre III 2020</t>
    </r>
  </si>
  <si>
    <r>
      <rPr>
        <sz val="10"/>
        <rFont val="Arial"/>
        <family val="2"/>
      </rPr>
      <t>Realizar 01 verificación interna trimestral de la gestión a los trámites del proceso M4-00 Gestión de Naves - Avance Trimestre IV 2019</t>
    </r>
  </si>
  <si>
    <r>
      <rPr>
        <sz val="10"/>
        <rFont val="Arial"/>
        <family val="2"/>
      </rPr>
      <t>Realizar 01 verificación interna trimestral de la gestión a los trámites del proceso M4-00 Gestión de Naves- Avance Trimestre I 2020</t>
    </r>
  </si>
  <si>
    <r>
      <rPr>
        <sz val="12"/>
        <color indexed="8"/>
        <rFont val="Verdana"/>
        <family val="2"/>
      </rPr>
      <t>Carlos Puerto</t>
    </r>
  </si>
  <si>
    <t>Realizar 01 verificación interna trimestral de la gestión a los trámites del proceso M2-00 Gestión de Empresas de Servicios Marítimos</t>
  </si>
  <si>
    <t>Realizar 01 verificación interna trimestral de la gestión a los trámites del proceso M2-00 Gestión de Empresas de Servicios Marítimos - Avance Trimestre IV 2019</t>
  </si>
  <si>
    <r>
      <rPr>
        <sz val="10"/>
        <rFont val="Arial"/>
        <family val="2"/>
      </rPr>
      <t>Realizar 01 verificación interna trimestral de la gestión a los trámites del proceso M2-00 Gestión de Empresas de Servicios Marítimos- Avance Trimestre II 2020</t>
    </r>
  </si>
  <si>
    <r>
      <rPr>
        <sz val="10"/>
        <rFont val="Arial"/>
        <family val="2"/>
      </rPr>
      <t>Realizar 01 verificación interna trimestral de la gestión a los trámites del proceso M2-00 Gestión de Empresas de Servicios Marítimos - Avance Trimestre III 2020</t>
    </r>
  </si>
  <si>
    <r>
      <rPr>
        <sz val="10"/>
        <rFont val="Arial"/>
        <family val="2"/>
      </rPr>
      <t>Realizar 01 verificación interna trimestral de la gestión a los trámites del proceso M2-00 Gestión de Empresas de Servicios Marítimos- Avance Trimestre I 2020</t>
    </r>
  </si>
  <si>
    <r>
      <rPr>
        <sz val="12"/>
        <color indexed="8"/>
        <rFont val="Verdana"/>
        <family val="2"/>
      </rPr>
      <t>Katherine Castañeda</t>
    </r>
  </si>
  <si>
    <t>Realizar verificación interna trimestral de la gestión a los trámites del proceso de Litorales y Áreas Marinas.</t>
  </si>
  <si>
    <t>Realizar verificación interna trimestral de la gestión a los trámites del proceso de Litorales y Áreas Marinas.- Avance Tercer Trimestre 2020</t>
  </si>
  <si>
    <r>
      <rPr>
        <sz val="10"/>
        <rFont val="Arial"/>
        <family val="2"/>
      </rPr>
      <t>Realizar verificación interna trimestral de la gestión a los trámites del proceso de Litorales y Áreas Marinas.- Avance Segundo Trimestre 2020</t>
    </r>
  </si>
  <si>
    <r>
      <rPr>
        <sz val="10"/>
        <rFont val="Arial"/>
        <family val="2"/>
      </rPr>
      <t>Realizar verificación interna trimestral de la gestión a los trámites del proceso de Litorales y Áreas Marinas- I trimestre 2020</t>
    </r>
  </si>
  <si>
    <r>
      <rPr>
        <sz val="10"/>
        <rFont val="Arial"/>
        <family val="2"/>
      </rPr>
      <t>Realizar verificación interna trimestral de la gestión a los trámites del proceso de Litorales y Áreas Marinas - Trimestre IV 2019</t>
    </r>
  </si>
  <si>
    <t>Jeannette Serrano</t>
  </si>
  <si>
    <t>Ivan Castro Mercado</t>
  </si>
  <si>
    <t>02/jul/2020 16:34</t>
  </si>
  <si>
    <t>02/abr/2020 16:33</t>
  </si>
  <si>
    <t>02/ene/2020 16:30</t>
  </si>
  <si>
    <t>Realizar 01 verificación interna trimestral de la gestión a los trámites del proceso de Gestión de Señalización Marítima y Fluvial</t>
  </si>
  <si>
    <t>Realizar 01 verificación interna trimestral de la gestión a los trámites del proceso de Gestión de Señalización Marítima y Fluvial -Informe Trimestre I</t>
  </si>
  <si>
    <r>
      <rPr>
        <sz val="10"/>
        <rFont val="Arial"/>
        <family val="2"/>
      </rPr>
      <t>Realizar 01 verificación interna trimestral de la gestión a los trámites del proceso de Gestión de Señalización Marítima y Fluvial -Informe Trimestre II</t>
    </r>
  </si>
  <si>
    <r>
      <rPr>
        <sz val="10"/>
        <rFont val="Arial"/>
        <family val="2"/>
      </rPr>
      <t>Realizar 01 verificación interna trimestral de la gestión a los trámites del proceso de Gestión de Señalización Marítima y Fluvial -Informe Trimestre III</t>
    </r>
  </si>
  <si>
    <r>
      <rPr>
        <sz val="10"/>
        <rFont val="Arial"/>
        <family val="2"/>
      </rPr>
      <t>Realizar 01 verificación interna trimestral de la gestión a los trámites del proceso de Gestión de Señalización Marítima y Fluvial -Informe Trimestre IV 2019</t>
    </r>
  </si>
  <si>
    <t>01/feb/2020 00:00</t>
  </si>
  <si>
    <t>15/abr/2020 23:59</t>
  </si>
  <si>
    <t>31/jul/2020 23:59</t>
  </si>
  <si>
    <t>15/oct/2020 23:59</t>
  </si>
  <si>
    <r>
      <rPr>
        <sz val="12"/>
        <color indexed="8"/>
        <rFont val="Verdana"/>
        <family val="2"/>
      </rPr>
      <t>Liliana Tarazona</t>
    </r>
  </si>
  <si>
    <t>Gina Hernandez</t>
  </si>
  <si>
    <r>
      <rPr>
        <sz val="10"/>
        <rFont val="Arial"/>
        <family val="2"/>
      </rPr>
      <t>Capacitar a los funcionarios de la Entidad en temas generales del proceso contractual - Informe Primer Semestre 2020</t>
    </r>
  </si>
  <si>
    <r>
      <rPr>
        <sz val="10"/>
        <rFont val="Arial"/>
        <family val="2"/>
      </rPr>
      <t>Capacitar a los funcionarios de la Entidad en temas generales del proceso contractual - Informe Segundo Semestre 2020</t>
    </r>
  </si>
  <si>
    <t>01/abr/2020 16:44</t>
  </si>
  <si>
    <t>31/jul/2020 23:44</t>
  </si>
  <si>
    <t>02/ene/2020 00:00</t>
  </si>
  <si>
    <t>15/jul/2020 00:00</t>
  </si>
  <si>
    <t>02/oct/2020 16:47</t>
  </si>
  <si>
    <t>14/dic/2020 23:47</t>
  </si>
  <si>
    <t>Alba Gomez</t>
  </si>
  <si>
    <t>Capacitar a los funcionarios en Estudio de documentos previos o de factibilidad, para evitar favorecimientos de los contratista.</t>
  </si>
  <si>
    <t>Capacitar a los funcionarios en Estudio de documentos previos o de factibilidad</t>
  </si>
  <si>
    <t>-Listas de Asistencia / Correos electrónicos / Actas de socialización e Informe Primer Semestre</t>
  </si>
  <si>
    <t>-Listas de Asistencia / Correos electrónicos / Actas de socialización Informe segundo Semestre</t>
  </si>
  <si>
    <t>Jose Morales Calderon</t>
  </si>
  <si>
    <r>
      <rPr>
        <sz val="10"/>
        <rFont val="Arial"/>
        <family val="2"/>
      </rPr>
      <t>Divulgar Instructivo de funciones supervisores de contratos en la Entidad - Informe Primer Semestre 2020</t>
    </r>
  </si>
  <si>
    <r>
      <rPr>
        <sz val="10"/>
        <rFont val="Arial"/>
        <family val="2"/>
      </rPr>
      <t>Divulgar Instructivo de funciones supervisores de contratos en la Entidad - Informe Segundo Semestre 2020</t>
    </r>
  </si>
  <si>
    <r>
      <rPr>
        <sz val="10"/>
        <rFont val="Arial"/>
        <family val="2"/>
      </rPr>
      <t>Realizar seguimiento al desempeño de los supervisores de los contratos - Informe Segundo Semestre 2020</t>
    </r>
  </si>
  <si>
    <t xml:space="preserve">Divulgar Instructivo de funciones supervisores de contratos en la Entidad </t>
  </si>
  <si>
    <t>Alex Corpas</t>
  </si>
  <si>
    <t>30/jul/2020 23:59</t>
  </si>
  <si>
    <t>15/jul/2020 23:59</t>
  </si>
  <si>
    <t>01/oct/2020 00:00</t>
  </si>
  <si>
    <t>15/dic/2020 23:59</t>
  </si>
  <si>
    <t>-Informe Primer Semestre. Correo/Directivas/Circular, Actas de socialización, Lista de Asistencia.</t>
  </si>
  <si>
    <t>-(Recepción de bienes y documentos soporte) - Informe Segundo Semestre</t>
  </si>
  <si>
    <t>-Informe Segundo Semestre. Correo/Directivas/Circular, Actas de socialización, Lista de Asistencia.</t>
  </si>
  <si>
    <t>Subdirector Administrativo y Financiero</t>
  </si>
  <si>
    <t>Realizar seguimiento al desempeño de los supervisores de los contratos - Informe Primer Semestre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</si>
</sst>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_);_(* \(#,##0\);_(* &quot;-&quot;??_);_(@_)"/>
    <numFmt numFmtId="165" formatCode="_-* #,##0.00\ [$€]_-;\-* #,##0.00\ [$€]_-;_-* &quot;-&quot;??\ [$€]_-;_-@_-"/>
    <numFmt numFmtId="166" formatCode="_ * #,##0_ ;_ * \-#,##0_ ;_ * &quot;-&quot;??_ ;_ @_ "/>
    <numFmt numFmtId="167" formatCode="[$$-240A]\ #,##0.00"/>
    <numFmt numFmtId="168" formatCode="_([$$-240A]\ * #,##0_);_([$$-240A]\ * \(#,##0\);_([$$-240A]\ * &quot;-&quot;??_);_(@_)"/>
    <numFmt numFmtId="169" formatCode="_(&quot;$&quot;* #,##0.00_);_(&quot;$&quot;* \(#,##0.00\);_(&quot;$&quot;* &quot;-&quot;??_);_(@_)"/>
  </numFmts>
  <fonts count="67"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sz val="10"/>
      <name val="Arial"/>
      <family val="2"/>
    </font>
    <font>
      <sz val="11"/>
      <name val="Arial"/>
      <family val="2"/>
    </font>
    <font>
      <b/>
      <sz val="12"/>
      <name val="Arial"/>
      <family val="2"/>
    </font>
    <font>
      <sz val="12"/>
      <name val="Arial"/>
      <family val="2"/>
    </font>
    <font>
      <b/>
      <sz val="8"/>
      <name val="Arial"/>
      <family val="2"/>
    </font>
    <font>
      <b/>
      <sz val="9"/>
      <name val="Arial"/>
      <family val="2"/>
    </font>
    <font>
      <sz val="9"/>
      <name val="Arial"/>
      <family val="2"/>
    </font>
    <font>
      <b/>
      <sz val="11"/>
      <name val="Arial"/>
      <family val="2"/>
    </font>
    <font>
      <sz val="11"/>
      <color theme="1"/>
      <name val="Arial"/>
      <family val="2"/>
    </font>
    <font>
      <sz val="11"/>
      <color theme="1"/>
      <name val="Calibri"/>
      <family val="2"/>
      <scheme val="minor"/>
    </font>
    <font>
      <b/>
      <sz val="15"/>
      <name val="Arial"/>
      <family val="2"/>
    </font>
    <font>
      <b/>
      <sz val="10"/>
      <name val="Arial"/>
      <family val="2"/>
    </font>
    <font>
      <sz val="10"/>
      <color rgb="FFFF7B21"/>
      <name val="Calibri"/>
      <family val="2"/>
      <scheme val="minor"/>
    </font>
    <font>
      <b/>
      <sz val="10"/>
      <color theme="1"/>
      <name val="Calibri"/>
      <family val="2"/>
      <scheme val="minor"/>
    </font>
    <font>
      <b/>
      <sz val="14"/>
      <name val="Arial"/>
      <family val="2"/>
    </font>
    <font>
      <b/>
      <sz val="9"/>
      <color theme="1"/>
      <name val="Arial"/>
      <family val="2"/>
    </font>
    <font>
      <sz val="9"/>
      <color theme="1"/>
      <name val="Arial"/>
      <family val="2"/>
    </font>
    <font>
      <b/>
      <sz val="9"/>
      <color rgb="FFFF0000"/>
      <name val="Arial"/>
      <family val="2"/>
    </font>
    <font>
      <b/>
      <sz val="14"/>
      <color theme="1"/>
      <name val="Tahoma"/>
      <family val="2"/>
    </font>
    <font>
      <b/>
      <sz val="11"/>
      <color theme="1"/>
      <name val="Tahoma"/>
      <family val="2"/>
    </font>
    <font>
      <sz val="11"/>
      <color theme="1"/>
      <name val="Tahoma"/>
      <family val="2"/>
    </font>
    <font>
      <sz val="14"/>
      <color theme="1"/>
      <name val="Tahoma"/>
      <family val="2"/>
    </font>
    <font>
      <sz val="11"/>
      <color rgb="FFFF0000"/>
      <name val="Tahoma"/>
      <family val="2"/>
    </font>
    <font>
      <sz val="22"/>
      <color theme="1"/>
      <name val="Arial"/>
      <family val="2"/>
    </font>
    <font>
      <sz val="12"/>
      <color theme="1"/>
      <name val="Tahoma"/>
      <family val="2"/>
    </font>
    <font>
      <sz val="12"/>
      <name val="Tahoma"/>
      <family val="2"/>
    </font>
    <font>
      <b/>
      <sz val="12"/>
      <color theme="1"/>
      <name val="Tahoma"/>
      <family val="2"/>
    </font>
    <font>
      <b/>
      <sz val="12"/>
      <color theme="1"/>
      <name val="Calibri"/>
      <family val="2"/>
      <scheme val="minor"/>
    </font>
    <font>
      <b/>
      <sz val="10"/>
      <color theme="1"/>
      <name val="Arial"/>
      <family val="2"/>
    </font>
    <font>
      <b/>
      <sz val="11"/>
      <color theme="2" tint="-0.89999084444715716"/>
      <name val="Arial"/>
      <family val="2"/>
    </font>
    <font>
      <sz val="11"/>
      <color indexed="59"/>
      <name val="Arial"/>
      <family val="2"/>
    </font>
    <font>
      <sz val="11"/>
      <color indexed="8"/>
      <name val="Calibri"/>
      <family val="2"/>
    </font>
    <font>
      <sz val="10"/>
      <color rgb="FF000000"/>
      <name val="MS Sans Serif"/>
      <family val="2"/>
    </font>
    <font>
      <sz val="14"/>
      <color indexed="81"/>
      <name val="Tahoma"/>
      <family val="2"/>
    </font>
    <font>
      <sz val="14"/>
      <name val="Arial"/>
      <family val="2"/>
    </font>
    <font>
      <sz val="22"/>
      <name val="Arial"/>
      <family val="2"/>
    </font>
    <font>
      <sz val="14"/>
      <color rgb="FFFF0000"/>
      <name val="Arial"/>
      <family val="2"/>
    </font>
    <font>
      <sz val="16"/>
      <name val="Arial"/>
      <family val="2"/>
    </font>
    <font>
      <b/>
      <sz val="16"/>
      <name val="Arial"/>
      <family val="2"/>
    </font>
    <font>
      <sz val="18"/>
      <name val="Arial"/>
      <family val="2"/>
    </font>
    <font>
      <b/>
      <sz val="18"/>
      <name val="Arial"/>
      <family val="2"/>
    </font>
    <font>
      <sz val="24"/>
      <name val="Arial"/>
      <family val="2"/>
    </font>
    <font>
      <b/>
      <sz val="24"/>
      <name val="Arial"/>
      <family val="2"/>
    </font>
    <font>
      <sz val="11"/>
      <name val="Calibri"/>
      <family val="2"/>
      <scheme val="minor"/>
    </font>
    <font>
      <b/>
      <u/>
      <sz val="16"/>
      <name val="Arial"/>
      <family val="2"/>
    </font>
    <font>
      <sz val="20"/>
      <name val="Arial"/>
      <family val="2"/>
    </font>
    <font>
      <b/>
      <strike/>
      <sz val="11"/>
      <name val="Arial"/>
      <family val="2"/>
    </font>
    <font>
      <strike/>
      <sz val="10"/>
      <name val="Arial"/>
      <family val="2"/>
    </font>
    <font>
      <sz val="10"/>
      <name val="Calibri"/>
      <family val="2"/>
      <scheme val="minor"/>
    </font>
    <font>
      <b/>
      <sz val="11"/>
      <name val="Calibri"/>
      <family val="2"/>
      <scheme val="minor"/>
    </font>
    <font>
      <b/>
      <sz val="10"/>
      <name val="Calibri"/>
      <family val="2"/>
      <scheme val="minor"/>
    </font>
    <font>
      <sz val="14"/>
      <color rgb="FF0000FF"/>
      <name val="Arial"/>
      <family val="2"/>
    </font>
    <font>
      <sz val="16"/>
      <color rgb="FF0000FF"/>
      <name val="Arial"/>
      <family val="2"/>
    </font>
    <font>
      <sz val="16"/>
      <color rgb="FF7030A0"/>
      <name val="Arial"/>
      <family val="2"/>
    </font>
    <font>
      <sz val="16"/>
      <color rgb="FFFF0000"/>
      <name val="Arial"/>
      <family val="2"/>
    </font>
    <font>
      <b/>
      <u/>
      <sz val="14"/>
      <name val="Arial"/>
      <family val="2"/>
    </font>
    <font>
      <b/>
      <sz val="14"/>
      <color theme="0"/>
      <name val="Arial"/>
      <family val="2"/>
    </font>
    <font>
      <b/>
      <sz val="9"/>
      <color indexed="81"/>
      <name val="Tahoma"/>
      <family val="2"/>
    </font>
    <font>
      <sz val="9"/>
      <color indexed="81"/>
      <name val="Tahoma"/>
      <family val="2"/>
    </font>
    <font>
      <sz val="14"/>
      <color rgb="FF00B050"/>
      <name val="Arial"/>
      <family val="2"/>
    </font>
    <font>
      <b/>
      <sz val="14"/>
      <color indexed="81"/>
      <name val="Tahoma"/>
      <family val="2"/>
    </font>
    <font>
      <sz val="14"/>
      <color theme="1"/>
      <name val="Arial"/>
      <family val="2"/>
    </font>
    <font>
      <sz val="12"/>
      <color indexed="8"/>
      <name val="Verdana"/>
      <family val="2"/>
    </font>
  </fonts>
  <fills count="61">
    <fill>
      <patternFill patternType="none"/>
    </fill>
    <fill>
      <patternFill patternType="gray125"/>
    </fill>
    <fill>
      <patternFill patternType="solid">
        <fgColor rgb="FFFFFF00"/>
        <bgColor indexed="64"/>
      </patternFill>
    </fill>
    <fill>
      <patternFill patternType="solid">
        <fgColor rgb="FFFFFF8B"/>
        <bgColor indexed="64"/>
      </patternFill>
    </fill>
    <fill>
      <patternFill patternType="solid">
        <fgColor theme="6" tint="0.39997558519241921"/>
        <bgColor indexed="64"/>
      </patternFill>
    </fill>
    <fill>
      <patternFill patternType="solid">
        <fgColor rgb="FFC285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0"/>
        <bgColor indexed="64"/>
      </patternFill>
    </fill>
    <fill>
      <patternFill patternType="solid">
        <fgColor theme="7"/>
        <bgColor theme="7"/>
      </patternFill>
    </fill>
    <fill>
      <patternFill patternType="solid">
        <fgColor theme="6" tint="0.59999389629810485"/>
        <bgColor theme="6" tint="0.59999389629810485"/>
      </patternFill>
    </fill>
    <fill>
      <patternFill patternType="solid">
        <fgColor theme="6" tint="0.79998168889431442"/>
        <bgColor theme="6" tint="0.79998168889431442"/>
      </patternFill>
    </fill>
    <fill>
      <patternFill patternType="solid">
        <fgColor theme="9"/>
        <bgColor theme="9"/>
      </patternFill>
    </fill>
    <fill>
      <patternFill patternType="solid">
        <fgColor theme="8" tint="0.59999389629810485"/>
        <bgColor theme="8" tint="0.59999389629810485"/>
      </patternFill>
    </fill>
    <fill>
      <patternFill patternType="solid">
        <fgColor theme="0"/>
        <bgColor theme="8" tint="0.59999389629810485"/>
      </patternFill>
    </fill>
    <fill>
      <patternFill patternType="solid">
        <fgColor theme="0"/>
        <bgColor theme="7"/>
      </patternFill>
    </fill>
    <fill>
      <patternFill patternType="solid">
        <fgColor theme="4" tint="0.59999389629810485"/>
        <bgColor indexed="64"/>
      </patternFill>
    </fill>
    <fill>
      <patternFill patternType="solid">
        <fgColor theme="6"/>
        <bgColor theme="6"/>
      </patternFill>
    </fill>
    <fill>
      <patternFill patternType="solid">
        <fgColor theme="4"/>
        <bgColor theme="4"/>
      </patternFill>
    </fill>
    <fill>
      <patternFill patternType="solid">
        <fgColor theme="4" tint="0.79998168889431442"/>
        <bgColor theme="4" tint="0.79998168889431442"/>
      </patternFill>
    </fill>
    <fill>
      <patternFill patternType="solid">
        <fgColor indexed="65"/>
        <bgColor indexed="22"/>
      </patternFill>
    </fill>
    <fill>
      <patternFill patternType="solid">
        <fgColor theme="0" tint="-0.14999847407452621"/>
        <bgColor indexed="64"/>
      </patternFill>
    </fill>
    <fill>
      <patternFill patternType="solid">
        <fgColor theme="8" tint="0.59999389629810485"/>
        <bgColor theme="8" tint="0.79998168889431442"/>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99CCFF"/>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2F2F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2" tint="-9.9948118533890809E-2"/>
        <bgColor indexed="64"/>
      </patternFill>
    </fill>
    <fill>
      <patternFill patternType="solid">
        <fgColor rgb="FF99FF66"/>
        <bgColor indexed="64"/>
      </patternFill>
    </fill>
    <fill>
      <patternFill patternType="solid">
        <fgColor theme="8" tint="0.79998168889431442"/>
        <bgColor indexed="64"/>
      </patternFill>
    </fill>
    <fill>
      <patternFill patternType="solid">
        <fgColor theme="5" tint="0.79998168889431442"/>
        <bgColor rgb="FFFF99CC"/>
      </patternFill>
    </fill>
    <fill>
      <patternFill patternType="solid">
        <fgColor theme="5"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rgb="FFFFFF99"/>
        <bgColor indexed="64"/>
      </patternFill>
    </fill>
    <fill>
      <patternFill patternType="solid">
        <fgColor rgb="FF00CC99"/>
        <bgColor indexed="64"/>
      </patternFill>
    </fill>
    <fill>
      <patternFill patternType="solid">
        <fgColor rgb="FFC00000"/>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rgb="FFCCFF99"/>
        <bgColor indexed="64"/>
      </patternFill>
    </fill>
    <fill>
      <patternFill patternType="solid">
        <fgColor theme="8" tint="-0.249977111117893"/>
        <bgColor indexed="64"/>
      </patternFill>
    </fill>
    <fill>
      <patternFill patternType="solid">
        <fgColor theme="2" tint="-0.249977111117893"/>
        <bgColor indexed="64"/>
      </patternFill>
    </fill>
    <fill>
      <patternFill patternType="solid">
        <fgColor rgb="FFFF0066"/>
        <bgColor indexed="64"/>
      </patternFill>
    </fill>
    <fill>
      <patternFill patternType="solid">
        <fgColor rgb="FFFF99FF"/>
        <bgColor indexed="64"/>
      </patternFill>
    </fill>
    <fill>
      <patternFill patternType="solid">
        <fgColor rgb="FFFF7C80"/>
        <bgColor indexed="64"/>
      </patternFill>
    </fill>
    <fill>
      <patternFill patternType="solid">
        <fgColor theme="9" tint="0.79998168889431442"/>
        <bgColor indexed="64"/>
      </patternFill>
    </fill>
    <fill>
      <patternFill patternType="solid">
        <fgColor theme="6"/>
        <bgColor indexed="64"/>
      </patternFill>
    </fill>
    <fill>
      <patternFill patternType="solid">
        <fgColor rgb="FF00FF00"/>
        <bgColor indexed="64"/>
      </patternFill>
    </fill>
    <fill>
      <patternFill patternType="solid">
        <fgColor rgb="FF00B0F0"/>
        <bgColor indexed="64"/>
      </patternFill>
    </fill>
    <fill>
      <patternFill patternType="solid">
        <fgColor theme="0" tint="-0.34998626667073579"/>
        <bgColor indexed="64"/>
      </patternFill>
    </fill>
    <fill>
      <patternFill patternType="solid">
        <fgColor indexed="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theme="4" tint="0.39997558519241921"/>
      </right>
      <top style="thin">
        <color indexed="64"/>
      </top>
      <bottom style="thin">
        <color theme="4" tint="0.39997558519241921"/>
      </bottom>
      <diagonal/>
    </border>
    <border>
      <left style="thin">
        <color theme="4" tint="0.39997558519241921"/>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thin">
        <color indexed="64"/>
      </left>
      <right/>
      <top/>
      <bottom/>
      <diagonal/>
    </border>
    <border>
      <left/>
      <right/>
      <top style="thin">
        <color indexed="64"/>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diagonal/>
    </border>
  </borders>
  <cellStyleXfs count="82">
    <xf numFmtId="0" fontId="0" fillId="0" borderId="0"/>
    <xf numFmtId="0" fontId="4"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165" fontId="4" fillId="0" borderId="0" applyFont="0" applyFill="0" applyBorder="0" applyAlignment="0" applyProtection="0"/>
    <xf numFmtId="0"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66"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xf numFmtId="168" fontId="4" fillId="0" borderId="0" applyFont="0" applyFill="0" applyBorder="0" applyAlignment="0" applyProtection="0"/>
    <xf numFmtId="169" fontId="4"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169" fontId="35" fillId="0" borderId="0" applyFont="0" applyFill="0" applyBorder="0" applyAlignment="0" applyProtection="0"/>
    <xf numFmtId="0" fontId="4" fillId="0" borderId="0"/>
    <xf numFmtId="0" fontId="35" fillId="0" borderId="0"/>
    <xf numFmtId="0" fontId="3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4" fillId="0" borderId="0"/>
    <xf numFmtId="0" fontId="4" fillId="0" borderId="0"/>
    <xf numFmtId="0" fontId="4" fillId="0" borderId="0"/>
    <xf numFmtId="0" fontId="4" fillId="0" borderId="0"/>
    <xf numFmtId="0" fontId="36" fillId="0" borderId="0"/>
    <xf numFmtId="0" fontId="4" fillId="0" borderId="0"/>
    <xf numFmtId="0" fontId="4" fillId="0" borderId="0"/>
    <xf numFmtId="0" fontId="4" fillId="0" borderId="0"/>
  </cellStyleXfs>
  <cellXfs count="723">
    <xf numFmtId="0" fontId="0" fillId="0" borderId="0" xfId="0"/>
    <xf numFmtId="0" fontId="0" fillId="0" borderId="0" xfId="0" applyAlignment="1">
      <alignment vertical="center" wrapText="1"/>
    </xf>
    <xf numFmtId="0" fontId="0" fillId="0" borderId="0" xfId="0" applyAlignment="1" applyProtection="1">
      <alignment vertical="center" wrapText="1"/>
    </xf>
    <xf numFmtId="0" fontId="3" fillId="0" borderId="0" xfId="0" applyFont="1" applyAlignment="1" applyProtection="1">
      <alignment horizontal="center" vertical="center" wrapText="1"/>
    </xf>
    <xf numFmtId="0" fontId="5" fillId="0" borderId="0" xfId="0" applyFont="1"/>
    <xf numFmtId="0" fontId="7" fillId="0" borderId="0" xfId="0" applyFont="1" applyFill="1"/>
    <xf numFmtId="0" fontId="10" fillId="0" borderId="0" xfId="0" applyFont="1" applyBorder="1"/>
    <xf numFmtId="0" fontId="7" fillId="0" borderId="0" xfId="0" applyFont="1" applyBorder="1"/>
    <xf numFmtId="0" fontId="10" fillId="0" borderId="0" xfId="0" applyFont="1"/>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4" fillId="0" borderId="0" xfId="0" applyFont="1"/>
    <xf numFmtId="0" fontId="15" fillId="26" borderId="13" xfId="0" applyFont="1" applyFill="1" applyBorder="1" applyAlignment="1">
      <alignment horizontal="center" vertical="center" wrapText="1"/>
    </xf>
    <xf numFmtId="0" fontId="15" fillId="27" borderId="13" xfId="0" applyFont="1" applyFill="1" applyBorder="1" applyAlignment="1">
      <alignment vertical="center" wrapText="1"/>
    </xf>
    <xf numFmtId="0" fontId="15" fillId="2" borderId="13"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4" fillId="0" borderId="0" xfId="0" applyFont="1"/>
    <xf numFmtId="0" fontId="2" fillId="0" borderId="0" xfId="0" applyFont="1"/>
    <xf numFmtId="0" fontId="15" fillId="27" borderId="14" xfId="0" applyFont="1" applyFill="1" applyBorder="1" applyAlignment="1">
      <alignment vertical="center" wrapText="1"/>
    </xf>
    <xf numFmtId="0" fontId="15" fillId="2" borderId="14"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6"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6" fillId="0" borderId="0" xfId="0" applyFont="1" applyAlignment="1">
      <alignment horizontal="justify" vertical="center" wrapText="1"/>
    </xf>
    <xf numFmtId="0" fontId="16" fillId="0" borderId="0" xfId="0" applyFont="1" applyBorder="1" applyAlignment="1">
      <alignment horizontal="center" vertical="center" wrapText="1"/>
    </xf>
    <xf numFmtId="0" fontId="16" fillId="0" borderId="0" xfId="0" applyFont="1" applyBorder="1" applyAlignment="1">
      <alignment horizontal="justify" vertical="center" wrapText="1"/>
    </xf>
    <xf numFmtId="0" fontId="16" fillId="0" borderId="0" xfId="0" applyFont="1" applyAlignment="1">
      <alignment horizontal="center" vertical="center"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0" borderId="0" xfId="0" applyFont="1" applyAlignment="1">
      <alignment horizontal="center" vertical="center" wrapText="1"/>
    </xf>
    <xf numFmtId="0" fontId="0" fillId="0" borderId="0" xfId="0" applyBorder="1" applyAlignment="1">
      <alignment vertical="center" wrapText="1"/>
    </xf>
    <xf numFmtId="43" fontId="0" fillId="0" borderId="0" xfId="2" applyFont="1" applyAlignment="1">
      <alignment vertical="center" wrapText="1"/>
    </xf>
    <xf numFmtId="9" fontId="0" fillId="0" borderId="0" xfId="3" applyFont="1" applyAlignment="1">
      <alignment vertical="center" wrapText="1"/>
    </xf>
    <xf numFmtId="0" fontId="0" fillId="32" borderId="0" xfId="0" applyFill="1" applyAlignment="1">
      <alignment horizontal="left" vertical="top" wrapText="1"/>
    </xf>
    <xf numFmtId="3" fontId="0" fillId="32" borderId="0" xfId="0" applyNumberFormat="1" applyFill="1" applyAlignment="1">
      <alignment horizontal="left" vertical="top" wrapText="1"/>
    </xf>
    <xf numFmtId="15" fontId="0" fillId="32" borderId="0" xfId="0" applyNumberFormat="1" applyFill="1" applyAlignment="1">
      <alignment horizontal="left" vertical="top" wrapText="1"/>
    </xf>
    <xf numFmtId="37" fontId="0" fillId="32" borderId="0" xfId="2" applyNumberFormat="1" applyFont="1" applyFill="1" applyAlignment="1">
      <alignment horizontal="left" vertical="top" wrapText="1"/>
    </xf>
    <xf numFmtId="0" fontId="0" fillId="0" borderId="0" xfId="0" applyFill="1" applyBorder="1"/>
    <xf numFmtId="0" fontId="0" fillId="0" borderId="0" xfId="0" applyFill="1" applyBorder="1" applyAlignment="1"/>
    <xf numFmtId="0" fontId="0" fillId="0" borderId="0" xfId="0" applyFill="1" applyBorder="1" applyAlignment="1">
      <alignment horizontal="left"/>
    </xf>
    <xf numFmtId="49" fontId="17" fillId="0" borderId="1" xfId="0" applyNumberFormat="1" applyFont="1" applyBorder="1" applyAlignment="1">
      <alignment horizontal="center" vertical="center" wrapText="1"/>
    </xf>
    <xf numFmtId="2"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49"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0" fillId="6" borderId="1" xfId="0" applyFill="1" applyBorder="1" applyAlignment="1">
      <alignment horizontal="center" vertical="center"/>
    </xf>
    <xf numFmtId="0" fontId="0" fillId="2" borderId="1" xfId="0" applyFill="1" applyBorder="1" applyAlignment="1">
      <alignment horizontal="center" vertical="center"/>
    </xf>
    <xf numFmtId="0" fontId="0" fillId="7" borderId="2" xfId="0" applyFill="1" applyBorder="1" applyAlignment="1">
      <alignment horizontal="center" vertical="center"/>
    </xf>
    <xf numFmtId="0" fontId="0" fillId="6" borderId="2" xfId="0" applyFill="1" applyBorder="1" applyAlignment="1">
      <alignment horizontal="center" vertical="center"/>
    </xf>
    <xf numFmtId="0" fontId="0" fillId="2" borderId="2" xfId="0" applyFill="1" applyBorder="1" applyAlignment="1">
      <alignment horizontal="center" vertical="center"/>
    </xf>
    <xf numFmtId="0" fontId="0" fillId="8" borderId="2" xfId="0" applyFill="1" applyBorder="1" applyAlignment="1">
      <alignment horizontal="center" vertical="center"/>
    </xf>
    <xf numFmtId="0" fontId="0" fillId="7" borderId="1" xfId="0" applyFill="1" applyBorder="1" applyAlignment="1">
      <alignment horizontal="center" vertical="center"/>
    </xf>
    <xf numFmtId="0" fontId="0" fillId="8" borderId="1" xfId="0" applyFill="1" applyBorder="1" applyAlignment="1">
      <alignment horizontal="center" vertical="center"/>
    </xf>
    <xf numFmtId="49" fontId="0" fillId="0" borderId="0" xfId="0" applyNumberFormat="1" applyAlignment="1">
      <alignment horizontal="center" vertical="center"/>
    </xf>
    <xf numFmtId="2" fontId="0" fillId="0" borderId="0" xfId="0" applyNumberFormat="1" applyAlignment="1">
      <alignment horizontal="center" vertical="center"/>
    </xf>
    <xf numFmtId="0" fontId="0" fillId="0" borderId="0" xfId="0" applyAlignment="1">
      <alignment horizontal="center" vertical="center"/>
    </xf>
    <xf numFmtId="0" fontId="1" fillId="0" borderId="0" xfId="0" applyFont="1"/>
    <xf numFmtId="0" fontId="1" fillId="0" borderId="1" xfId="0" applyFont="1" applyBorder="1"/>
    <xf numFmtId="0" fontId="17" fillId="28"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24" borderId="1" xfId="0" applyFont="1" applyFill="1" applyBorder="1" applyAlignment="1">
      <alignment horizontal="center" vertical="center" wrapText="1"/>
    </xf>
    <xf numFmtId="0" fontId="25" fillId="0" borderId="1" xfId="0" applyFont="1" applyBorder="1" applyAlignment="1" applyProtection="1">
      <alignment horizontal="center" vertical="center" wrapText="1"/>
    </xf>
    <xf numFmtId="0" fontId="25" fillId="0" borderId="23" xfId="0" applyFont="1" applyBorder="1" applyAlignment="1" applyProtection="1">
      <alignment horizontal="justify" vertical="center" wrapText="1"/>
    </xf>
    <xf numFmtId="0" fontId="25" fillId="0" borderId="24" xfId="0" applyFont="1" applyBorder="1" applyAlignment="1" applyProtection="1">
      <alignment horizontal="center" vertical="center" wrapText="1"/>
    </xf>
    <xf numFmtId="0" fontId="25" fillId="0" borderId="25" xfId="0" applyFont="1" applyBorder="1" applyAlignment="1" applyProtection="1">
      <alignment horizontal="justify" vertical="center" wrapText="1"/>
    </xf>
    <xf numFmtId="0" fontId="25" fillId="0" borderId="26" xfId="0" applyFont="1" applyBorder="1" applyAlignment="1" applyProtection="1">
      <alignment horizontal="center" vertical="center" wrapText="1"/>
    </xf>
    <xf numFmtId="0" fontId="25" fillId="0" borderId="26" xfId="0" quotePrefix="1" applyFont="1" applyBorder="1" applyAlignment="1" applyProtection="1">
      <alignment horizontal="center" vertical="center" wrapText="1"/>
    </xf>
    <xf numFmtId="0" fontId="25" fillId="0" borderId="27" xfId="0" applyFont="1" applyBorder="1" applyAlignment="1" applyProtection="1">
      <alignment horizontal="center" vertical="center" wrapText="1"/>
    </xf>
    <xf numFmtId="0" fontId="25" fillId="0" borderId="28" xfId="0" applyFont="1" applyBorder="1" applyAlignment="1" applyProtection="1">
      <alignment horizontal="justify" vertical="center" wrapText="1"/>
    </xf>
    <xf numFmtId="0" fontId="25" fillId="0" borderId="7" xfId="0" applyFont="1" applyBorder="1" applyAlignment="1" applyProtection="1">
      <alignment horizontal="center" vertical="center" wrapText="1"/>
    </xf>
    <xf numFmtId="0" fontId="25" fillId="0" borderId="7" xfId="0" quotePrefix="1" applyFont="1" applyBorder="1" applyAlignment="1" applyProtection="1">
      <alignment horizontal="center" vertical="center" wrapText="1"/>
    </xf>
    <xf numFmtId="0" fontId="25" fillId="0" borderId="29" xfId="0" applyFont="1" applyBorder="1" applyAlignment="1" applyProtection="1">
      <alignment horizontal="center" vertical="center" wrapText="1"/>
    </xf>
    <xf numFmtId="0" fontId="22" fillId="37" borderId="30" xfId="0" applyFont="1" applyFill="1" applyBorder="1" applyAlignment="1" applyProtection="1">
      <alignment horizontal="center" vertical="center" wrapText="1"/>
    </xf>
    <xf numFmtId="0" fontId="22" fillId="37" borderId="31" xfId="0" applyFont="1" applyFill="1" applyBorder="1" applyAlignment="1" applyProtection="1">
      <alignment horizontal="center" vertical="center" wrapText="1"/>
    </xf>
    <xf numFmtId="0" fontId="22" fillId="37" borderId="32" xfId="0" applyFont="1" applyFill="1" applyBorder="1" applyAlignment="1" applyProtection="1">
      <alignment horizontal="center" vertical="center" wrapText="1"/>
    </xf>
    <xf numFmtId="0" fontId="23" fillId="0" borderId="0" xfId="0" applyFont="1"/>
    <xf numFmtId="0" fontId="23" fillId="0" borderId="0" xfId="0" applyFont="1" applyAlignment="1">
      <alignment horizontal="center"/>
    </xf>
    <xf numFmtId="0" fontId="24" fillId="0" borderId="0" xfId="0" applyFont="1" applyAlignment="1">
      <alignment horizontal="center"/>
    </xf>
    <xf numFmtId="0" fontId="24" fillId="0" borderId="0" xfId="0" applyFont="1"/>
    <xf numFmtId="0" fontId="26" fillId="0" borderId="0" xfId="0" applyFont="1" applyAlignment="1">
      <alignment horizontal="center"/>
    </xf>
    <xf numFmtId="0" fontId="23" fillId="33"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horizontal="center" vertical="center"/>
    </xf>
    <xf numFmtId="0" fontId="19" fillId="29"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6" fillId="0" borderId="1" xfId="0" applyFont="1" applyBorder="1" applyAlignment="1">
      <alignment horizontal="center" vertical="center"/>
    </xf>
    <xf numFmtId="0" fontId="24" fillId="0" borderId="0" xfId="0" applyFont="1" applyAlignment="1">
      <alignment horizontal="center" vertical="center"/>
    </xf>
    <xf numFmtId="0" fontId="20" fillId="0" borderId="0" xfId="0" applyFont="1" applyFill="1" applyBorder="1" applyAlignment="1">
      <alignment horizontal="center" vertical="center" wrapText="1"/>
    </xf>
    <xf numFmtId="0" fontId="24" fillId="0" borderId="0" xfId="0" applyFont="1" applyBorder="1" applyAlignment="1">
      <alignment horizontal="center" vertical="center"/>
    </xf>
    <xf numFmtId="0" fontId="27" fillId="0" borderId="1" xfId="0" applyFont="1" applyFill="1" applyBorder="1" applyAlignment="1">
      <alignment horizontal="center" vertical="center" wrapText="1"/>
    </xf>
    <xf numFmtId="0" fontId="19" fillId="0" borderId="0" xfId="0" applyFont="1" applyFill="1" applyBorder="1" applyAlignment="1">
      <alignment horizontal="center" vertical="center" wrapText="1"/>
    </xf>
    <xf numFmtId="164" fontId="23" fillId="0" borderId="0" xfId="2" applyNumberFormat="1" applyFont="1" applyBorder="1" applyAlignment="1">
      <alignment horizontal="center" vertical="center"/>
    </xf>
    <xf numFmtId="0" fontId="24" fillId="0" borderId="0" xfId="0" applyFont="1" applyBorder="1" applyAlignment="1">
      <alignment horizontal="center"/>
    </xf>
    <xf numFmtId="0" fontId="24" fillId="0" borderId="0" xfId="0" applyFont="1" applyBorder="1"/>
    <xf numFmtId="0" fontId="28" fillId="0" borderId="1" xfId="0" applyFont="1" applyBorder="1" applyAlignment="1">
      <alignment horizontal="justify" vertical="center" wrapText="1"/>
    </xf>
    <xf numFmtId="0" fontId="28" fillId="0" borderId="1" xfId="0" applyFont="1" applyBorder="1" applyAlignment="1">
      <alignment horizontal="center" vertical="center" wrapText="1"/>
    </xf>
    <xf numFmtId="0" fontId="28" fillId="0" borderId="1" xfId="0" applyFont="1" applyBorder="1" applyAlignment="1">
      <alignment vertical="center" wrapText="1"/>
    </xf>
    <xf numFmtId="0" fontId="29" fillId="0" borderId="1" xfId="0" applyFont="1" applyBorder="1" applyAlignment="1">
      <alignment vertical="center" wrapText="1"/>
    </xf>
    <xf numFmtId="0" fontId="30" fillId="24" borderId="1" xfId="0" applyFont="1" applyFill="1" applyBorder="1" applyAlignment="1">
      <alignment horizontal="center" vertical="center" wrapText="1"/>
    </xf>
    <xf numFmtId="0" fontId="31" fillId="0" borderId="0" xfId="0" applyFont="1" applyAlignment="1">
      <alignment horizontal="center" vertical="center" wrapText="1"/>
    </xf>
    <xf numFmtId="0" fontId="20" fillId="0" borderId="1" xfId="0" applyFont="1" applyFill="1" applyBorder="1" applyAlignment="1">
      <alignment horizontal="center" vertical="center" wrapText="1"/>
    </xf>
    <xf numFmtId="0" fontId="32" fillId="22" borderId="1" xfId="0" applyFont="1" applyFill="1" applyBorder="1" applyAlignment="1">
      <alignment horizontal="center" vertical="center" wrapText="1"/>
    </xf>
    <xf numFmtId="0" fontId="33" fillId="0" borderId="1" xfId="0" applyFont="1" applyBorder="1" applyAlignment="1">
      <alignment vertical="center" wrapText="1"/>
    </xf>
    <xf numFmtId="0" fontId="12" fillId="0" borderId="0" xfId="0" applyFont="1"/>
    <xf numFmtId="0" fontId="11" fillId="9" borderId="1" xfId="4" applyFont="1" applyFill="1" applyBorder="1" applyAlignment="1">
      <alignment horizontal="center" vertical="center" wrapText="1"/>
    </xf>
    <xf numFmtId="0" fontId="4" fillId="0" borderId="0" xfId="4" applyFont="1"/>
    <xf numFmtId="0" fontId="5" fillId="0" borderId="0" xfId="4" applyFont="1"/>
    <xf numFmtId="14" fontId="12" fillId="9" borderId="1" xfId="0" applyNumberFormat="1" applyFont="1" applyFill="1" applyBorder="1" applyAlignment="1" applyProtection="1">
      <alignment horizontal="center" vertical="center" wrapText="1"/>
    </xf>
    <xf numFmtId="0" fontId="12" fillId="0" borderId="0" xfId="0" applyFont="1" applyAlignment="1">
      <alignment vertical="center"/>
    </xf>
    <xf numFmtId="14" fontId="5" fillId="0" borderId="1" xfId="4" applyNumberFormat="1" applyFont="1" applyBorder="1" applyAlignment="1">
      <alignment horizontal="center" vertical="center"/>
    </xf>
    <xf numFmtId="0" fontId="6" fillId="9" borderId="1" xfId="0" applyFont="1" applyFill="1" applyBorder="1" applyAlignment="1" applyProtection="1">
      <alignment vertical="center" wrapText="1"/>
    </xf>
    <xf numFmtId="0" fontId="4" fillId="21" borderId="0" xfId="0" applyFont="1" applyFill="1" applyBorder="1" applyAlignment="1" applyProtection="1">
      <alignment horizontal="center" vertical="top"/>
    </xf>
    <xf numFmtId="0" fontId="18" fillId="21" borderId="0" xfId="0" applyFont="1" applyFill="1" applyBorder="1" applyAlignment="1" applyProtection="1">
      <alignment horizontal="center" vertical="top"/>
    </xf>
    <xf numFmtId="0" fontId="8" fillId="21" borderId="0" xfId="0" applyFont="1" applyFill="1" applyBorder="1" applyAlignment="1" applyProtection="1">
      <alignment horizontal="center" vertical="top" wrapText="1"/>
    </xf>
    <xf numFmtId="0" fontId="9" fillId="21" borderId="0" xfId="0" applyFont="1" applyFill="1" applyBorder="1" applyAlignment="1" applyProtection="1">
      <alignment horizontal="center" vertical="center" wrapText="1"/>
    </xf>
    <xf numFmtId="0" fontId="5" fillId="0" borderId="0" xfId="0" applyFont="1" applyProtection="1"/>
    <xf numFmtId="0" fontId="11" fillId="22" borderId="1" xfId="4" applyFont="1" applyFill="1" applyBorder="1" applyAlignment="1">
      <alignment horizontal="center" vertical="center" wrapText="1"/>
    </xf>
    <xf numFmtId="0" fontId="7" fillId="0" borderId="0" xfId="0" applyFont="1" applyFill="1" applyBorder="1" applyProtection="1"/>
    <xf numFmtId="0" fontId="18" fillId="0" borderId="0"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7" fillId="0" borderId="0" xfId="0" applyFont="1" applyFill="1" applyAlignment="1" applyProtection="1">
      <alignment horizontal="center"/>
    </xf>
    <xf numFmtId="0" fontId="7" fillId="0" borderId="0" xfId="0" applyFont="1" applyFill="1" applyProtection="1"/>
    <xf numFmtId="0" fontId="18" fillId="0" borderId="0" xfId="0" applyFont="1" applyFill="1" applyBorder="1" applyAlignment="1" applyProtection="1">
      <alignment vertical="top" wrapText="1"/>
    </xf>
    <xf numFmtId="0" fontId="4" fillId="0" borderId="0" xfId="0" applyFont="1" applyFill="1" applyBorder="1" applyAlignment="1" applyProtection="1">
      <alignment horizontal="center" vertical="top"/>
    </xf>
    <xf numFmtId="0" fontId="5" fillId="0" borderId="0" xfId="0" applyFont="1" applyFill="1" applyBorder="1" applyProtection="1"/>
    <xf numFmtId="0" fontId="5" fillId="0" borderId="0" xfId="0" applyFont="1" applyAlignment="1" applyProtection="1">
      <alignment horizontal="center"/>
    </xf>
    <xf numFmtId="0" fontId="5" fillId="0" borderId="0" xfId="0" applyFont="1" applyFill="1" applyProtection="1"/>
    <xf numFmtId="0" fontId="6" fillId="0" borderId="0" xfId="0" applyFont="1" applyFill="1" applyBorder="1" applyAlignment="1" applyProtection="1">
      <alignment vertical="center"/>
    </xf>
    <xf numFmtId="0" fontId="7" fillId="0" borderId="0" xfId="0" applyFont="1" applyFill="1" applyBorder="1" applyAlignment="1" applyProtection="1">
      <alignment horizontal="left" vertical="center" wrapText="1"/>
    </xf>
    <xf numFmtId="0" fontId="18" fillId="0" borderId="0" xfId="0" applyFont="1" applyFill="1" applyBorder="1" applyAlignment="1" applyProtection="1">
      <alignment horizontal="left" vertical="center" wrapText="1"/>
    </xf>
    <xf numFmtId="0" fontId="7" fillId="0" borderId="0" xfId="0" applyFont="1" applyFill="1" applyBorder="1" applyAlignment="1" applyProtection="1">
      <alignment horizontal="center"/>
    </xf>
    <xf numFmtId="0" fontId="5" fillId="0" borderId="0" xfId="0" applyFont="1" applyAlignment="1" applyProtection="1">
      <alignment horizontal="center" vertical="center" wrapText="1"/>
    </xf>
    <xf numFmtId="0" fontId="5" fillId="9" borderId="0" xfId="0" applyFont="1" applyFill="1" applyAlignment="1" applyProtection="1">
      <alignment horizontal="justify" vertical="center" wrapText="1"/>
    </xf>
    <xf numFmtId="9" fontId="5" fillId="9" borderId="0" xfId="0" applyNumberFormat="1" applyFont="1" applyFill="1" applyAlignment="1" applyProtection="1">
      <alignment horizontal="justify" vertical="center" wrapText="1"/>
    </xf>
    <xf numFmtId="0" fontId="11" fillId="0" borderId="0" xfId="0" applyFont="1" applyAlignment="1" applyProtection="1">
      <alignment horizontal="justify" vertical="center" wrapText="1"/>
    </xf>
    <xf numFmtId="0" fontId="11" fillId="16" borderId="1" xfId="0" applyFont="1" applyFill="1" applyBorder="1" applyAlignment="1" applyProtection="1">
      <alignment horizontal="center" vertical="center" wrapText="1"/>
    </xf>
    <xf numFmtId="0" fontId="5" fillId="15" borderId="15" xfId="0" applyFont="1" applyFill="1" applyBorder="1" applyAlignment="1" applyProtection="1">
      <alignment horizontal="center" vertical="center" wrapText="1"/>
    </xf>
    <xf numFmtId="0" fontId="5" fillId="15" borderId="0" xfId="0" applyFont="1" applyFill="1" applyBorder="1" applyAlignment="1" applyProtection="1">
      <alignment horizontal="center" vertical="center" wrapText="1"/>
    </xf>
    <xf numFmtId="0" fontId="5" fillId="15" borderId="0" xfId="0" applyFont="1" applyFill="1" applyBorder="1" applyAlignment="1" applyProtection="1">
      <alignment vertical="center" wrapText="1"/>
    </xf>
    <xf numFmtId="0" fontId="5" fillId="9" borderId="0" xfId="0" applyFont="1" applyFill="1" applyBorder="1" applyAlignment="1" applyProtection="1">
      <alignment horizontal="center" vertical="center" wrapText="1"/>
    </xf>
    <xf numFmtId="0" fontId="5" fillId="9" borderId="0" xfId="0" applyFont="1" applyFill="1" applyBorder="1" applyAlignment="1" applyProtection="1">
      <alignment horizontal="justify" vertical="center" wrapText="1"/>
    </xf>
    <xf numFmtId="0" fontId="5" fillId="0" borderId="0" xfId="0" applyFont="1" applyFill="1" applyAlignment="1" applyProtection="1">
      <alignment horizontal="center" vertical="center" wrapText="1"/>
    </xf>
    <xf numFmtId="0" fontId="5" fillId="0" borderId="0" xfId="0" applyFont="1" applyFill="1" applyAlignment="1" applyProtection="1">
      <alignment horizontal="justify" vertical="center" wrapText="1"/>
    </xf>
    <xf numFmtId="9" fontId="5" fillId="0" borderId="0" xfId="0" applyNumberFormat="1" applyFont="1" applyFill="1" applyAlignment="1" applyProtection="1">
      <alignment horizontal="justify" vertical="center" wrapText="1"/>
    </xf>
    <xf numFmtId="0" fontId="11" fillId="0" borderId="0" xfId="0" applyFont="1" applyFill="1" applyAlignment="1" applyProtection="1">
      <alignment horizontal="justify" vertical="center" wrapText="1"/>
    </xf>
    <xf numFmtId="0" fontId="11" fillId="0" borderId="0" xfId="0" applyFont="1" applyAlignment="1" applyProtection="1">
      <alignment horizontal="center" vertical="center" wrapText="1"/>
    </xf>
    <xf numFmtId="0" fontId="11" fillId="9" borderId="0" xfId="0" applyFont="1" applyFill="1" applyAlignment="1" applyProtection="1">
      <alignment horizontal="center" vertical="center" wrapText="1"/>
    </xf>
    <xf numFmtId="9" fontId="11" fillId="9" borderId="0" xfId="0" applyNumberFormat="1" applyFont="1" applyFill="1" applyAlignment="1" applyProtection="1">
      <alignment horizontal="center" vertical="center" wrapText="1"/>
    </xf>
    <xf numFmtId="0" fontId="38" fillId="42" borderId="1" xfId="0" applyFont="1" applyFill="1" applyBorder="1" applyAlignment="1" applyProtection="1">
      <alignment horizontal="center" vertical="center" wrapText="1"/>
      <protection locked="0"/>
    </xf>
    <xf numFmtId="0" fontId="39" fillId="42" borderId="1" xfId="0" applyFont="1" applyFill="1" applyBorder="1" applyAlignment="1" applyProtection="1">
      <alignment horizontal="center" vertical="center" wrapText="1"/>
      <protection locked="0"/>
    </xf>
    <xf numFmtId="14" fontId="38" fillId="0" borderId="1" xfId="0" applyNumberFormat="1" applyFont="1" applyFill="1" applyBorder="1" applyAlignment="1" applyProtection="1">
      <alignment vertical="center"/>
      <protection locked="0"/>
    </xf>
    <xf numFmtId="0" fontId="38" fillId="0" borderId="0" xfId="0" applyFont="1" applyFill="1" applyBorder="1" applyProtection="1"/>
    <xf numFmtId="0" fontId="18" fillId="0" borderId="0" xfId="0" applyFont="1" applyFill="1" applyBorder="1" applyAlignment="1" applyProtection="1">
      <alignment vertical="center"/>
    </xf>
    <xf numFmtId="14" fontId="38" fillId="0" borderId="0" xfId="0" applyNumberFormat="1" applyFont="1" applyFill="1" applyBorder="1" applyAlignment="1" applyProtection="1">
      <alignment vertical="center"/>
    </xf>
    <xf numFmtId="0" fontId="38" fillId="0" borderId="0" xfId="0" applyFont="1" applyBorder="1" applyAlignment="1" applyProtection="1">
      <alignment horizontal="center"/>
    </xf>
    <xf numFmtId="0" fontId="38" fillId="0" borderId="0" xfId="0" applyFont="1" applyBorder="1" applyProtection="1"/>
    <xf numFmtId="0" fontId="38" fillId="0" borderId="0" xfId="0" applyFont="1" applyAlignment="1" applyProtection="1">
      <alignment horizontal="center"/>
    </xf>
    <xf numFmtId="0" fontId="38" fillId="0" borderId="0" xfId="0" applyFont="1" applyProtection="1"/>
    <xf numFmtId="0" fontId="38" fillId="0" borderId="0" xfId="0" applyFont="1" applyFill="1" applyProtection="1"/>
    <xf numFmtId="0" fontId="42" fillId="28" borderId="1" xfId="0" applyFont="1" applyFill="1" applyBorder="1" applyAlignment="1" applyProtection="1">
      <alignment horizontal="center" vertical="center" wrapText="1"/>
    </xf>
    <xf numFmtId="0" fontId="18" fillId="35" borderId="1" xfId="0" applyFont="1" applyFill="1" applyBorder="1" applyAlignment="1" applyProtection="1">
      <alignment horizontal="center" vertical="center" wrapText="1"/>
    </xf>
    <xf numFmtId="0" fontId="5" fillId="35" borderId="1" xfId="0" applyFont="1" applyFill="1" applyBorder="1" applyAlignment="1" applyProtection="1">
      <alignment horizontal="center" vertical="center" wrapText="1"/>
    </xf>
    <xf numFmtId="0" fontId="11" fillId="35" borderId="1" xfId="0" applyFont="1" applyFill="1" applyBorder="1" applyAlignment="1" applyProtection="1">
      <alignment horizontal="center" vertical="center" wrapText="1"/>
    </xf>
    <xf numFmtId="0" fontId="6" fillId="36" borderId="1" xfId="0" applyFont="1" applyFill="1" applyBorder="1" applyAlignment="1" applyProtection="1">
      <alignment horizontal="center" vertical="center" wrapText="1"/>
    </xf>
    <xf numFmtId="0" fontId="5" fillId="42" borderId="1" xfId="0" applyFont="1" applyFill="1" applyBorder="1" applyAlignment="1" applyProtection="1">
      <alignment horizontal="center" vertical="center" wrapText="1"/>
    </xf>
    <xf numFmtId="0" fontId="11" fillId="42" borderId="1" xfId="0" applyFont="1" applyFill="1" applyBorder="1" applyAlignment="1" applyProtection="1">
      <alignment horizontal="center" vertical="center" wrapText="1"/>
    </xf>
    <xf numFmtId="22" fontId="38" fillId="42" borderId="1" xfId="0" applyNumberFormat="1" applyFont="1" applyFill="1" applyBorder="1" applyAlignment="1" applyProtection="1">
      <alignment horizontal="center" vertical="center" wrapText="1"/>
      <protection locked="0"/>
    </xf>
    <xf numFmtId="0" fontId="38" fillId="42" borderId="1" xfId="0" applyFont="1" applyFill="1" applyBorder="1" applyAlignment="1" applyProtection="1">
      <alignment horizontal="justify" vertical="center" wrapText="1"/>
      <protection locked="0"/>
    </xf>
    <xf numFmtId="0" fontId="41" fillId="21" borderId="0" xfId="0" applyFont="1" applyFill="1" applyBorder="1" applyAlignment="1" applyProtection="1">
      <alignment horizontal="center" vertical="top"/>
    </xf>
    <xf numFmtId="0" fontId="42" fillId="0" borderId="0" xfId="0" applyFont="1" applyFill="1" applyBorder="1" applyAlignment="1" applyProtection="1">
      <alignment vertical="center"/>
    </xf>
    <xf numFmtId="0" fontId="43" fillId="0" borderId="0" xfId="0" applyFont="1" applyFill="1" applyBorder="1" applyAlignment="1" applyProtection="1">
      <alignment horizontal="center" vertical="top" wrapText="1"/>
      <protection locked="0"/>
    </xf>
    <xf numFmtId="0" fontId="43" fillId="0" borderId="0" xfId="0" applyFont="1" applyFill="1" applyBorder="1" applyAlignment="1" applyProtection="1">
      <alignment horizontal="center" vertical="top" wrapText="1"/>
    </xf>
    <xf numFmtId="0" fontId="44" fillId="0" borderId="0" xfId="0" applyFont="1" applyFill="1" applyBorder="1" applyAlignment="1" applyProtection="1">
      <alignment horizontal="center" vertical="top" wrapText="1"/>
    </xf>
    <xf numFmtId="0" fontId="43" fillId="0" borderId="0" xfId="0"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xf>
    <xf numFmtId="0" fontId="43" fillId="28" borderId="0" xfId="0" applyFont="1" applyFill="1" applyBorder="1" applyAlignment="1" applyProtection="1">
      <alignment horizontal="center" vertical="center" wrapText="1"/>
      <protection locked="0"/>
    </xf>
    <xf numFmtId="0" fontId="43" fillId="28" borderId="0" xfId="0" applyFont="1" applyFill="1" applyBorder="1" applyAlignment="1" applyProtection="1">
      <alignment horizontal="center" vertical="center" wrapText="1"/>
    </xf>
    <xf numFmtId="0" fontId="44" fillId="28" borderId="0" xfId="0" applyFont="1" applyFill="1" applyBorder="1" applyAlignment="1" applyProtection="1">
      <alignment horizontal="center" vertical="center" wrapText="1"/>
    </xf>
    <xf numFmtId="0" fontId="46" fillId="0" borderId="0" xfId="0" applyFont="1" applyFill="1" applyBorder="1" applyAlignment="1" applyProtection="1">
      <alignment horizontal="center" vertical="top" wrapText="1"/>
      <protection locked="0"/>
    </xf>
    <xf numFmtId="0" fontId="45" fillId="0" borderId="0" xfId="0" applyFont="1" applyFill="1" applyBorder="1" applyAlignment="1" applyProtection="1">
      <alignment horizontal="center" vertical="top" wrapText="1"/>
      <protection locked="0"/>
    </xf>
    <xf numFmtId="0" fontId="46" fillId="28" borderId="0" xfId="0" applyFont="1" applyFill="1" applyBorder="1" applyAlignment="1" applyProtection="1">
      <alignment horizontal="center" vertical="center" wrapText="1"/>
      <protection locked="0"/>
    </xf>
    <xf numFmtId="0" fontId="45" fillId="28" borderId="0" xfId="0"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0" fontId="38" fillId="0" borderId="1" xfId="0" applyFont="1" applyBorder="1" applyAlignment="1" applyProtection="1">
      <alignment vertical="top" wrapText="1"/>
      <protection locked="0"/>
    </xf>
    <xf numFmtId="0" fontId="38" fillId="0" borderId="1" xfId="0" applyFont="1" applyBorder="1" applyAlignment="1" applyProtection="1">
      <alignment horizontal="left" vertical="top" wrapText="1"/>
      <protection locked="0"/>
    </xf>
    <xf numFmtId="0" fontId="38" fillId="9" borderId="1" xfId="0" applyFont="1" applyFill="1" applyBorder="1" applyAlignment="1" applyProtection="1">
      <alignment vertical="top" wrapText="1"/>
      <protection locked="0"/>
    </xf>
    <xf numFmtId="0" fontId="38" fillId="0" borderId="1" xfId="0" applyFont="1" applyBorder="1" applyAlignment="1" applyProtection="1">
      <alignment horizontal="justify" vertical="top" wrapText="1"/>
      <protection locked="0"/>
    </xf>
    <xf numFmtId="0" fontId="38" fillId="9" borderId="1" xfId="0" applyFont="1" applyFill="1" applyBorder="1" applyAlignment="1" applyProtection="1">
      <alignment horizontal="center" vertical="top" wrapText="1"/>
      <protection locked="0"/>
    </xf>
    <xf numFmtId="0" fontId="38" fillId="0" borderId="1" xfId="0" applyFont="1" applyBorder="1" applyAlignment="1" applyProtection="1">
      <alignment horizontal="justify" vertical="center" wrapText="1"/>
      <protection locked="0"/>
    </xf>
    <xf numFmtId="0" fontId="38" fillId="9" borderId="1" xfId="0" applyFont="1" applyFill="1" applyBorder="1" applyAlignment="1" applyProtection="1">
      <alignment horizontal="justify" vertical="center" wrapText="1"/>
      <protection locked="0"/>
    </xf>
    <xf numFmtId="0" fontId="38" fillId="0" borderId="1" xfId="0" applyFont="1" applyFill="1" applyBorder="1" applyAlignment="1" applyProtection="1">
      <alignment horizontal="justify" vertical="center" wrapText="1"/>
      <protection locked="0"/>
    </xf>
    <xf numFmtId="0" fontId="38" fillId="28" borderId="1" xfId="0" applyFont="1" applyFill="1" applyBorder="1" applyAlignment="1" applyProtection="1">
      <alignment horizontal="center" vertical="center" wrapText="1"/>
      <protection locked="0"/>
    </xf>
    <xf numFmtId="43" fontId="18" fillId="0" borderId="1" xfId="2" applyFont="1" applyFill="1" applyBorder="1" applyAlignment="1" applyProtection="1">
      <alignment horizontal="center" vertical="center" wrapText="1"/>
    </xf>
    <xf numFmtId="0" fontId="4" fillId="0" borderId="1" xfId="0" applyFont="1" applyBorder="1" applyAlignment="1" applyProtection="1">
      <alignment horizontal="justify" vertical="center" wrapText="1"/>
    </xf>
    <xf numFmtId="0" fontId="4" fillId="0" borderId="1" xfId="0" applyFont="1" applyBorder="1" applyAlignment="1" applyProtection="1">
      <alignment horizontal="left" vertical="center" wrapText="1"/>
    </xf>
    <xf numFmtId="0" fontId="4" fillId="0" borderId="1" xfId="0" applyFont="1" applyBorder="1" applyAlignment="1" applyProtection="1">
      <alignment horizontal="center" vertical="center" wrapText="1"/>
    </xf>
    <xf numFmtId="0" fontId="4" fillId="0" borderId="0" xfId="0" applyFont="1" applyAlignment="1" applyProtection="1">
      <alignment horizontal="center" vertical="center" wrapText="1"/>
    </xf>
    <xf numFmtId="0" fontId="4" fillId="9" borderId="0" xfId="0" applyFont="1" applyFill="1" applyAlignment="1" applyProtection="1">
      <alignment horizontal="justify" vertical="center" wrapText="1"/>
    </xf>
    <xf numFmtId="9" fontId="4" fillId="9" borderId="0" xfId="0" applyNumberFormat="1" applyFont="1" applyFill="1" applyAlignment="1" applyProtection="1">
      <alignment horizontal="justify" vertical="center" wrapText="1"/>
    </xf>
    <xf numFmtId="0" fontId="4" fillId="0" borderId="0" xfId="0" applyFont="1" applyAlignment="1" applyProtection="1">
      <alignment horizontal="justify" vertical="center" wrapText="1"/>
    </xf>
    <xf numFmtId="0" fontId="4" fillId="0" borderId="0" xfId="0" applyFont="1" applyBorder="1" applyAlignment="1" applyProtection="1">
      <alignment horizontal="center" vertical="center" wrapText="1"/>
    </xf>
    <xf numFmtId="0" fontId="15" fillId="0" borderId="0" xfId="0" applyFont="1" applyAlignment="1" applyProtection="1">
      <alignment horizontal="justify" vertical="center" wrapText="1"/>
    </xf>
    <xf numFmtId="0" fontId="38" fillId="26" borderId="1" xfId="0" applyFont="1" applyFill="1" applyBorder="1" applyAlignment="1" applyProtection="1">
      <alignment vertical="top" wrapText="1"/>
      <protection locked="0"/>
    </xf>
    <xf numFmtId="0" fontId="38" fillId="9" borderId="1" xfId="0" applyFont="1" applyFill="1" applyBorder="1" applyAlignment="1" applyProtection="1">
      <alignment horizontal="center" vertical="top" wrapText="1"/>
    </xf>
    <xf numFmtId="0" fontId="38" fillId="0" borderId="7" xfId="0" applyFont="1" applyBorder="1" applyAlignment="1" applyProtection="1">
      <alignment horizontal="justify" vertical="center" wrapText="1"/>
      <protection locked="0"/>
    </xf>
    <xf numFmtId="0" fontId="38" fillId="0" borderId="1" xfId="0" applyFont="1" applyBorder="1" applyAlignment="1" applyProtection="1">
      <alignment horizontal="center" vertical="top" wrapText="1"/>
      <protection locked="0"/>
    </xf>
    <xf numFmtId="0" fontId="42" fillId="24" borderId="1" xfId="0" applyFont="1" applyFill="1" applyBorder="1" applyAlignment="1" applyProtection="1">
      <alignment horizontal="center" vertical="center" wrapText="1"/>
    </xf>
    <xf numFmtId="0" fontId="38" fillId="0" borderId="0" xfId="0" applyFont="1" applyFill="1" applyBorder="1" applyAlignment="1" applyProtection="1">
      <alignment vertical="center" wrapText="1"/>
    </xf>
    <xf numFmtId="0" fontId="5" fillId="0" borderId="0" xfId="0" applyFont="1" applyAlignment="1" applyProtection="1">
      <alignment horizontal="justify" vertical="center" wrapText="1"/>
    </xf>
    <xf numFmtId="0" fontId="18" fillId="0" borderId="0" xfId="0" applyFont="1" applyBorder="1" applyAlignment="1" applyProtection="1">
      <alignment vertical="center" wrapText="1"/>
    </xf>
    <xf numFmtId="0" fontId="5" fillId="0" borderId="0" xfId="0" applyFont="1" applyBorder="1" applyAlignment="1" applyProtection="1">
      <alignment horizontal="justify" vertical="center" wrapText="1"/>
    </xf>
    <xf numFmtId="0" fontId="5" fillId="0" borderId="0" xfId="0" applyFont="1" applyFill="1" applyBorder="1" applyAlignment="1" applyProtection="1">
      <alignment horizontal="justify" vertical="center" wrapText="1"/>
    </xf>
    <xf numFmtId="0" fontId="42" fillId="0" borderId="0" xfId="0" applyFont="1" applyBorder="1" applyAlignment="1" applyProtection="1">
      <alignment horizontal="justify" vertical="center" wrapText="1"/>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justify" vertical="center" wrapText="1"/>
    </xf>
    <xf numFmtId="0" fontId="42" fillId="0" borderId="0" xfId="0" applyFont="1" applyAlignment="1" applyProtection="1">
      <alignment horizontal="center" vertical="center" wrapText="1"/>
    </xf>
    <xf numFmtId="0" fontId="42" fillId="0" borderId="0" xfId="0" applyFont="1" applyFill="1" applyAlignment="1" applyProtection="1">
      <alignment horizontal="justify" vertical="center" wrapText="1"/>
    </xf>
    <xf numFmtId="0" fontId="42" fillId="0" borderId="0" xfId="0" applyFont="1" applyFill="1" applyBorder="1" applyAlignment="1" applyProtection="1">
      <alignment vertical="center" wrapText="1"/>
    </xf>
    <xf numFmtId="0" fontId="42" fillId="0" borderId="0" xfId="0" applyFont="1" applyFill="1" applyAlignment="1" applyProtection="1">
      <alignment horizontal="center" vertical="center" wrapText="1"/>
    </xf>
    <xf numFmtId="0" fontId="15" fillId="41" borderId="1"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41" fillId="35" borderId="1" xfId="0" applyFont="1" applyFill="1" applyBorder="1" applyAlignment="1" applyProtection="1">
      <alignment horizontal="justify" vertical="center" wrapText="1"/>
    </xf>
    <xf numFmtId="0" fontId="41" fillId="35" borderId="1" xfId="0" applyFont="1" applyFill="1" applyBorder="1" applyAlignment="1" applyProtection="1">
      <alignment horizontal="center" vertical="center" wrapText="1"/>
    </xf>
    <xf numFmtId="1" fontId="5" fillId="35" borderId="1" xfId="0" applyNumberFormat="1" applyFont="1" applyFill="1" applyBorder="1" applyAlignment="1" applyProtection="1">
      <alignment horizontal="center" vertical="center" wrapText="1"/>
    </xf>
    <xf numFmtId="0" fontId="11" fillId="35" borderId="1" xfId="0" applyFont="1" applyFill="1" applyBorder="1" applyAlignment="1" applyProtection="1">
      <alignment horizontal="right" vertical="center" wrapText="1"/>
    </xf>
    <xf numFmtId="0" fontId="5" fillId="28" borderId="1" xfId="0" applyFont="1" applyFill="1" applyBorder="1" applyAlignment="1" applyProtection="1">
      <alignment horizontal="center" vertical="center" wrapText="1"/>
    </xf>
    <xf numFmtId="22" fontId="7" fillId="35" borderId="1" xfId="0" applyNumberFormat="1" applyFont="1" applyFill="1" applyBorder="1" applyAlignment="1" applyProtection="1">
      <alignment horizontal="center" vertical="center" wrapText="1"/>
    </xf>
    <xf numFmtId="0" fontId="5" fillId="35" borderId="1" xfId="0" applyFont="1" applyFill="1" applyBorder="1" applyAlignment="1" applyProtection="1">
      <alignment horizontal="justify" vertical="center" wrapText="1"/>
    </xf>
    <xf numFmtId="0" fontId="6" fillId="24" borderId="1" xfId="0" applyFont="1" applyFill="1" applyBorder="1" applyAlignment="1" applyProtection="1">
      <alignment horizontal="center" vertical="center" wrapText="1"/>
    </xf>
    <xf numFmtId="0" fontId="6" fillId="28"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0" borderId="0" xfId="0" applyFont="1" applyFill="1" applyAlignment="1" applyProtection="1">
      <alignment horizontal="center" vertical="center" wrapText="1"/>
    </xf>
    <xf numFmtId="0" fontId="5" fillId="42" borderId="1" xfId="0" applyFont="1" applyFill="1" applyBorder="1" applyAlignment="1" applyProtection="1">
      <alignment horizontal="center" vertical="center" wrapText="1"/>
      <protection locked="0"/>
    </xf>
    <xf numFmtId="1" fontId="5" fillId="42" borderId="1" xfId="0" applyNumberFormat="1" applyFont="1" applyFill="1" applyBorder="1" applyAlignment="1" applyProtection="1">
      <alignment horizontal="center" vertical="center" wrapText="1"/>
    </xf>
    <xf numFmtId="0" fontId="38" fillId="42" borderId="1" xfId="0" applyFont="1" applyFill="1" applyBorder="1" applyAlignment="1" applyProtection="1">
      <alignment horizontal="center" vertical="center" wrapText="1"/>
    </xf>
    <xf numFmtId="43" fontId="18" fillId="42" borderId="1" xfId="2" applyFont="1" applyFill="1" applyBorder="1" applyAlignment="1" applyProtection="1">
      <alignment horizontal="center" vertical="center" wrapText="1"/>
    </xf>
    <xf numFmtId="0" fontId="38" fillId="28" borderId="1" xfId="0" applyFont="1" applyFill="1" applyBorder="1" applyAlignment="1" applyProtection="1">
      <alignment horizontal="center" vertical="top" wrapText="1"/>
      <protection locked="0"/>
    </xf>
    <xf numFmtId="0" fontId="38" fillId="0" borderId="0" xfId="0" applyFont="1" applyAlignment="1" applyProtection="1">
      <alignment horizontal="justify" vertical="center" wrapText="1"/>
    </xf>
    <xf numFmtId="0" fontId="38" fillId="0" borderId="0" xfId="0" applyFont="1" applyAlignment="1" applyProtection="1">
      <alignment horizontal="center" vertical="center" wrapText="1"/>
    </xf>
    <xf numFmtId="43" fontId="38" fillId="0" borderId="0" xfId="2" applyFont="1" applyAlignment="1" applyProtection="1">
      <alignment horizontal="justify" vertical="center" wrapText="1"/>
    </xf>
    <xf numFmtId="0" fontId="38" fillId="0" borderId="0" xfId="0" applyFont="1" applyFill="1" applyAlignment="1" applyProtection="1">
      <alignment horizontal="justify" vertical="center" wrapText="1"/>
    </xf>
    <xf numFmtId="43" fontId="18" fillId="0" borderId="1" xfId="2" applyFont="1" applyBorder="1" applyAlignment="1" applyProtection="1">
      <alignment horizontal="center" vertical="top" wrapText="1"/>
    </xf>
    <xf numFmtId="0" fontId="43" fillId="0" borderId="0" xfId="0" applyFont="1" applyAlignment="1" applyProtection="1">
      <alignment horizontal="justify" vertical="top" wrapText="1"/>
    </xf>
    <xf numFmtId="0" fontId="5" fillId="0" borderId="0" xfId="0" applyFont="1" applyAlignment="1" applyProtection="1">
      <alignment horizontal="justify" vertical="top" wrapText="1"/>
    </xf>
    <xf numFmtId="0" fontId="5" fillId="0" borderId="0" xfId="0" applyFont="1" applyAlignment="1" applyProtection="1">
      <alignment horizontal="center" vertical="top" wrapText="1"/>
    </xf>
    <xf numFmtId="43" fontId="41" fillId="0" borderId="0" xfId="2" applyFont="1" applyAlignment="1" applyProtection="1">
      <alignment horizontal="justify" vertical="top" wrapText="1"/>
    </xf>
    <xf numFmtId="0" fontId="5" fillId="0" borderId="0" xfId="0" applyFont="1" applyFill="1" applyAlignment="1" applyProtection="1">
      <alignment horizontal="justify" vertical="top" wrapText="1"/>
    </xf>
    <xf numFmtId="0" fontId="38" fillId="9" borderId="1" xfId="0" applyFont="1" applyFill="1" applyBorder="1" applyAlignment="1" applyProtection="1">
      <alignment horizontal="justify" vertical="top" wrapText="1"/>
      <protection locked="0"/>
    </xf>
    <xf numFmtId="0" fontId="5" fillId="0" borderId="0" xfId="0" applyFont="1" applyFill="1" applyBorder="1" applyAlignment="1" applyProtection="1">
      <alignment horizontal="center" vertical="top" wrapText="1"/>
    </xf>
    <xf numFmtId="0" fontId="38" fillId="35" borderId="1" xfId="0" applyFont="1" applyFill="1" applyBorder="1" applyAlignment="1" applyProtection="1">
      <alignment horizontal="justify" vertical="center" wrapText="1"/>
      <protection locked="0"/>
    </xf>
    <xf numFmtId="0" fontId="5" fillId="35" borderId="1" xfId="0" applyFont="1" applyFill="1" applyBorder="1" applyAlignment="1" applyProtection="1">
      <alignment horizontal="justify" vertical="top" wrapText="1"/>
      <protection locked="0"/>
    </xf>
    <xf numFmtId="0" fontId="5" fillId="35" borderId="1" xfId="0" applyFont="1" applyFill="1" applyBorder="1" applyAlignment="1" applyProtection="1">
      <alignment horizontal="center" vertical="center" wrapText="1"/>
      <protection locked="0"/>
    </xf>
    <xf numFmtId="22" fontId="7" fillId="35" borderId="1" xfId="0" applyNumberFormat="1" applyFont="1" applyFill="1" applyBorder="1" applyAlignment="1" applyProtection="1">
      <alignment horizontal="center" vertical="center" wrapText="1"/>
      <protection locked="0"/>
    </xf>
    <xf numFmtId="0" fontId="5" fillId="35" borderId="1" xfId="0" applyFont="1" applyFill="1" applyBorder="1" applyAlignment="1" applyProtection="1">
      <alignment horizontal="justify" vertical="center" wrapText="1"/>
      <protection locked="0"/>
    </xf>
    <xf numFmtId="0" fontId="39" fillId="0" borderId="0" xfId="0" applyFont="1" applyFill="1" applyBorder="1" applyAlignment="1" applyProtection="1">
      <alignment horizontal="center" vertical="top" wrapText="1"/>
      <protection locked="0"/>
    </xf>
    <xf numFmtId="1" fontId="43" fillId="0" borderId="0" xfId="0" applyNumberFormat="1" applyFont="1" applyFill="1" applyBorder="1" applyAlignment="1" applyProtection="1">
      <alignment horizontal="center" vertical="top" wrapText="1"/>
    </xf>
    <xf numFmtId="0" fontId="44" fillId="0" borderId="0" xfId="0" applyFont="1" applyFill="1" applyBorder="1" applyAlignment="1" applyProtection="1">
      <alignment horizontal="right" vertical="top" wrapText="1"/>
    </xf>
    <xf numFmtId="0" fontId="43" fillId="0" borderId="0" xfId="0" applyFont="1" applyFill="1" applyBorder="1" applyAlignment="1" applyProtection="1">
      <alignment horizontal="justify" vertical="top" wrapText="1"/>
      <protection locked="0"/>
    </xf>
    <xf numFmtId="0" fontId="49" fillId="0" borderId="0" xfId="0" applyFont="1" applyFill="1" applyBorder="1" applyAlignment="1" applyProtection="1">
      <alignment horizontal="center" vertical="top" wrapText="1"/>
      <protection locked="0"/>
    </xf>
    <xf numFmtId="0" fontId="49" fillId="0" borderId="0" xfId="0" applyFont="1" applyFill="1" applyBorder="1" applyAlignment="1" applyProtection="1">
      <alignment horizontal="justify" vertical="top" wrapText="1"/>
      <protection locked="0"/>
    </xf>
    <xf numFmtId="0" fontId="43" fillId="0" borderId="0" xfId="0" applyFont="1" applyFill="1" applyAlignment="1" applyProtection="1">
      <alignment horizontal="justify" vertical="top" wrapText="1"/>
    </xf>
    <xf numFmtId="0" fontId="5" fillId="0" borderId="0" xfId="0" applyFont="1" applyFill="1" applyAlignment="1" applyProtection="1">
      <alignment horizontal="center" vertical="top" wrapText="1"/>
    </xf>
    <xf numFmtId="0" fontId="5" fillId="28" borderId="0" xfId="0" applyFont="1" applyFill="1" applyBorder="1" applyAlignment="1" applyProtection="1">
      <alignment horizontal="center" vertical="center" wrapText="1"/>
    </xf>
    <xf numFmtId="0" fontId="39" fillId="28" borderId="0" xfId="0" applyFont="1" applyFill="1" applyBorder="1" applyAlignment="1" applyProtection="1">
      <alignment horizontal="center" vertical="center" wrapText="1"/>
      <protection locked="0"/>
    </xf>
    <xf numFmtId="1" fontId="43" fillId="28" borderId="0" xfId="0" applyNumberFormat="1" applyFont="1" applyFill="1" applyBorder="1" applyAlignment="1" applyProtection="1">
      <alignment horizontal="center" vertical="center" wrapText="1"/>
    </xf>
    <xf numFmtId="0" fontId="44" fillId="28" borderId="0" xfId="0" applyFont="1" applyFill="1" applyBorder="1" applyAlignment="1" applyProtection="1">
      <alignment horizontal="right" vertical="center" wrapText="1"/>
    </xf>
    <xf numFmtId="0" fontId="43" fillId="28" borderId="0" xfId="0" applyFont="1" applyFill="1" applyBorder="1" applyAlignment="1" applyProtection="1">
      <alignment horizontal="justify" vertical="top" wrapText="1"/>
      <protection locked="0"/>
    </xf>
    <xf numFmtId="0" fontId="49" fillId="28" borderId="0" xfId="0" applyFont="1" applyFill="1" applyBorder="1" applyAlignment="1" applyProtection="1">
      <alignment horizontal="center" vertical="center" wrapText="1"/>
      <protection locked="0"/>
    </xf>
    <xf numFmtId="22" fontId="49" fillId="28" borderId="0" xfId="0" applyNumberFormat="1" applyFont="1" applyFill="1" applyBorder="1" applyAlignment="1" applyProtection="1">
      <alignment horizontal="center" vertical="center" wrapText="1"/>
      <protection locked="0"/>
    </xf>
    <xf numFmtId="0" fontId="49" fillId="28" borderId="0" xfId="0" applyFont="1" applyFill="1" applyBorder="1" applyAlignment="1" applyProtection="1">
      <alignment horizontal="justify" vertical="center" wrapText="1"/>
      <protection locked="0"/>
    </xf>
    <xf numFmtId="0" fontId="43" fillId="28" borderId="0" xfId="0" applyFont="1" applyFill="1" applyAlignment="1" applyProtection="1">
      <alignment horizontal="justify" vertical="center" wrapText="1"/>
    </xf>
    <xf numFmtId="0" fontId="5" fillId="28" borderId="0" xfId="0" applyFont="1" applyFill="1" applyAlignment="1" applyProtection="1">
      <alignment horizontal="justify" vertical="center" wrapText="1"/>
    </xf>
    <xf numFmtId="0" fontId="5" fillId="28" borderId="0" xfId="0" applyFont="1" applyFill="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1" fontId="43" fillId="0" borderId="0"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right" vertical="center" wrapText="1"/>
    </xf>
    <xf numFmtId="0" fontId="49" fillId="0" borderId="0" xfId="0" applyFont="1" applyFill="1" applyBorder="1" applyAlignment="1" applyProtection="1">
      <alignment horizontal="center" vertical="center" wrapText="1"/>
      <protection locked="0"/>
    </xf>
    <xf numFmtId="22" fontId="49" fillId="0" borderId="0"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justify" vertical="center" wrapText="1"/>
      <protection locked="0"/>
    </xf>
    <xf numFmtId="0" fontId="43" fillId="0" borderId="0" xfId="0" applyFont="1" applyFill="1" applyAlignment="1" applyProtection="1">
      <alignment horizontal="justify" vertical="center" wrapText="1"/>
    </xf>
    <xf numFmtId="0" fontId="39" fillId="0" borderId="0" xfId="0" applyFont="1" applyAlignment="1" applyProtection="1">
      <alignment horizontal="justify" vertical="center" wrapText="1"/>
    </xf>
    <xf numFmtId="0" fontId="45" fillId="0" borderId="0" xfId="0" applyFont="1" applyAlignment="1" applyProtection="1">
      <alignment horizontal="justify" vertical="center" wrapText="1"/>
    </xf>
    <xf numFmtId="0" fontId="46" fillId="0" borderId="0" xfId="0" applyFont="1" applyAlignment="1" applyProtection="1">
      <alignment horizontal="justify" vertical="center" wrapText="1"/>
    </xf>
    <xf numFmtId="0" fontId="43" fillId="0" borderId="0" xfId="0" applyFont="1" applyAlignment="1" applyProtection="1">
      <alignment horizontal="justify" vertical="center" wrapText="1"/>
    </xf>
    <xf numFmtId="0" fontId="49" fillId="0" borderId="0" xfId="0" applyFont="1" applyAlignment="1" applyProtection="1">
      <alignment horizontal="justify" vertical="center" wrapText="1"/>
    </xf>
    <xf numFmtId="0" fontId="11" fillId="0" borderId="1" xfId="0" applyFont="1" applyBorder="1" applyAlignment="1" applyProtection="1">
      <alignment horizontal="center" vertical="center" wrapText="1"/>
    </xf>
    <xf numFmtId="0" fontId="50" fillId="0" borderId="1"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49" fontId="5" fillId="0" borderId="0" xfId="0" applyNumberFormat="1" applyFont="1" applyAlignment="1" applyProtection="1">
      <alignment horizontal="center" vertical="center" wrapText="1"/>
    </xf>
    <xf numFmtId="0" fontId="5" fillId="9" borderId="0" xfId="0" applyFont="1" applyFill="1" applyAlignment="1" applyProtection="1">
      <alignment horizontal="center" vertical="center" wrapText="1"/>
    </xf>
    <xf numFmtId="0" fontId="4" fillId="0" borderId="0" xfId="0" applyFont="1" applyFill="1" applyBorder="1" applyAlignment="1" applyProtection="1">
      <alignment horizontal="justify" vertical="center" wrapText="1"/>
    </xf>
    <xf numFmtId="0" fontId="43" fillId="0" borderId="1" xfId="0" applyFont="1" applyBorder="1" applyAlignment="1" applyProtection="1">
      <alignment horizontal="center" vertical="top" wrapText="1"/>
    </xf>
    <xf numFmtId="0" fontId="43" fillId="9" borderId="1" xfId="0" applyFont="1" applyFill="1" applyBorder="1" applyAlignment="1" applyProtection="1">
      <alignment horizontal="justify" vertical="top" wrapText="1"/>
    </xf>
    <xf numFmtId="0" fontId="51" fillId="0" borderId="1" xfId="0" applyFont="1" applyBorder="1" applyAlignment="1" applyProtection="1">
      <alignment horizontal="justify" vertical="center" wrapText="1"/>
    </xf>
    <xf numFmtId="0" fontId="52" fillId="0" borderId="1" xfId="0" applyFont="1" applyBorder="1" applyAlignment="1">
      <alignment horizontal="justify" vertical="top" wrapText="1"/>
    </xf>
    <xf numFmtId="0" fontId="4" fillId="0" borderId="4" xfId="0" applyFont="1" applyBorder="1" applyAlignment="1" applyProtection="1">
      <alignment horizontal="center" vertical="center" wrapText="1"/>
    </xf>
    <xf numFmtId="49" fontId="4" fillId="0" borderId="0" xfId="0" applyNumberFormat="1" applyFont="1" applyAlignment="1" applyProtection="1">
      <alignment horizontal="center" vertical="center" wrapText="1"/>
    </xf>
    <xf numFmtId="0" fontId="15" fillId="29" borderId="1" xfId="0" applyFont="1" applyFill="1" applyBorder="1" applyAlignment="1" applyProtection="1">
      <alignment horizontal="center" vertical="center" wrapText="1"/>
    </xf>
    <xf numFmtId="0" fontId="4" fillId="9" borderId="0" xfId="0" applyFont="1" applyFill="1" applyAlignment="1" applyProtection="1">
      <alignment horizontal="center" vertical="center" wrapText="1"/>
    </xf>
    <xf numFmtId="0" fontId="4" fillId="0" borderId="0" xfId="0" applyFont="1" applyFill="1" applyAlignment="1" applyProtection="1">
      <alignment horizontal="justify" vertical="center" wrapText="1"/>
    </xf>
    <xf numFmtId="0" fontId="43" fillId="0" borderId="1" xfId="0" applyFont="1" applyBorder="1" applyAlignment="1" applyProtection="1">
      <alignment horizontal="center" vertical="center" wrapText="1"/>
    </xf>
    <xf numFmtId="0" fontId="43" fillId="9" borderId="1" xfId="0" applyFont="1" applyFill="1" applyBorder="1" applyAlignment="1" applyProtection="1">
      <alignment horizontal="justify" vertical="center" wrapText="1"/>
    </xf>
    <xf numFmtId="0" fontId="4" fillId="0" borderId="1" xfId="0" applyFont="1" applyFill="1" applyBorder="1" applyAlignment="1" applyProtection="1">
      <alignment horizontal="center" vertical="center" wrapText="1"/>
    </xf>
    <xf numFmtId="0" fontId="4" fillId="0" borderId="0" xfId="0" applyFont="1" applyBorder="1" applyAlignment="1" applyProtection="1">
      <alignment horizontal="justify" vertical="center" wrapText="1"/>
    </xf>
    <xf numFmtId="0" fontId="4" fillId="0" borderId="12" xfId="0" applyFont="1" applyBorder="1" applyAlignment="1" applyProtection="1">
      <alignment horizontal="justify" vertical="center" wrapText="1"/>
    </xf>
    <xf numFmtId="49" fontId="4" fillId="0" borderId="0" xfId="0" applyNumberFormat="1" applyFont="1" applyAlignment="1" applyProtection="1">
      <alignment horizontal="justify" vertical="center" wrapText="1"/>
    </xf>
    <xf numFmtId="2" fontId="4" fillId="0" borderId="0" xfId="0" applyNumberFormat="1" applyFont="1" applyAlignment="1" applyProtection="1">
      <alignment horizontal="justify" vertical="center" wrapText="1"/>
    </xf>
    <xf numFmtId="2" fontId="4" fillId="0" borderId="0" xfId="0" applyNumberFormat="1" applyFont="1" applyAlignment="1" applyProtection="1">
      <alignment horizontal="center" vertical="center" wrapText="1"/>
    </xf>
    <xf numFmtId="0" fontId="4" fillId="0" borderId="11" xfId="0" applyFont="1" applyBorder="1" applyAlignment="1" applyProtection="1">
      <alignment horizontal="justify" vertical="center" wrapText="1"/>
    </xf>
    <xf numFmtId="0" fontId="11" fillId="0" borderId="1"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5" fillId="0" borderId="4" xfId="0" applyFont="1" applyBorder="1" applyAlignment="1" applyProtection="1">
      <alignment horizontal="center" vertical="center" wrapText="1"/>
    </xf>
    <xf numFmtId="49" fontId="5" fillId="0" borderId="0" xfId="0" applyNumberFormat="1" applyFont="1" applyAlignment="1" applyProtection="1">
      <alignment horizontal="justify" vertical="center" wrapText="1"/>
    </xf>
    <xf numFmtId="2" fontId="5" fillId="0" borderId="0" xfId="0" applyNumberFormat="1" applyFont="1" applyAlignment="1" applyProtection="1">
      <alignment horizontal="center" vertical="center" wrapText="1"/>
    </xf>
    <xf numFmtId="0" fontId="11" fillId="10" borderId="1" xfId="0" applyFont="1" applyFill="1" applyBorder="1" applyAlignment="1" applyProtection="1">
      <alignment horizontal="center" vertical="center" wrapText="1"/>
    </xf>
    <xf numFmtId="0" fontId="11" fillId="13" borderId="1" xfId="0" applyFont="1" applyFill="1" applyBorder="1" applyAlignment="1" applyProtection="1">
      <alignment horizontal="center" vertical="center" wrapText="1"/>
    </xf>
    <xf numFmtId="0" fontId="11" fillId="13" borderId="2"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4" borderId="1" xfId="0" applyFont="1" applyFill="1" applyBorder="1" applyAlignment="1" applyProtection="1">
      <alignment horizontal="center" vertical="center" wrapText="1"/>
    </xf>
    <xf numFmtId="0" fontId="47" fillId="3" borderId="1" xfId="0" quotePrefix="1" applyFont="1" applyFill="1" applyBorder="1" applyAlignment="1" applyProtection="1">
      <alignment horizontal="center" vertical="center" wrapText="1"/>
    </xf>
    <xf numFmtId="0" fontId="47" fillId="25" borderId="1" xfId="0" applyFont="1" applyFill="1" applyBorder="1" applyAlignment="1" applyProtection="1">
      <alignment horizontal="center" vertical="center" wrapText="1"/>
    </xf>
    <xf numFmtId="0" fontId="5" fillId="0" borderId="8" xfId="0" applyFont="1" applyFill="1" applyBorder="1" applyAlignment="1" applyProtection="1">
      <alignment vertical="center" wrapText="1"/>
    </xf>
    <xf numFmtId="0" fontId="5" fillId="12" borderId="1" xfId="0" applyFont="1" applyFill="1" applyBorder="1" applyAlignment="1" applyProtection="1">
      <alignment horizontal="center" vertical="center" wrapText="1"/>
    </xf>
    <xf numFmtId="0" fontId="5" fillId="23" borderId="1" xfId="0" applyFont="1" applyFill="1" applyBorder="1" applyAlignment="1" applyProtection="1">
      <alignment horizontal="center" vertical="center" wrapText="1"/>
    </xf>
    <xf numFmtId="0" fontId="47" fillId="3"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0" fontId="11" fillId="9" borderId="1" xfId="0" applyFont="1" applyFill="1" applyBorder="1" applyAlignment="1" applyProtection="1">
      <alignment horizontal="center" vertical="center" wrapText="1"/>
    </xf>
    <xf numFmtId="0" fontId="5" fillId="24" borderId="1" xfId="0" applyFont="1" applyFill="1" applyBorder="1" applyAlignment="1" applyProtection="1">
      <alignment horizontal="center" vertical="center" wrapText="1"/>
    </xf>
    <xf numFmtId="0" fontId="5" fillId="24" borderId="1" xfId="0" applyFont="1" applyFill="1" applyBorder="1" applyAlignment="1" applyProtection="1">
      <alignment horizontal="justify" vertical="center" wrapText="1"/>
    </xf>
    <xf numFmtId="0" fontId="5" fillId="3" borderId="1" xfId="0" applyFont="1" applyFill="1" applyBorder="1" applyAlignment="1" applyProtection="1">
      <alignment horizontal="justify" vertical="center" wrapText="1"/>
    </xf>
    <xf numFmtId="0" fontId="5" fillId="3" borderId="1" xfId="0" applyFont="1" applyFill="1" applyBorder="1" applyAlignment="1" applyProtection="1">
      <alignment horizontal="center" vertical="center" wrapText="1"/>
    </xf>
    <xf numFmtId="0" fontId="5" fillId="25" borderId="1" xfId="0" applyFont="1" applyFill="1" applyBorder="1" applyAlignment="1" applyProtection="1">
      <alignment horizontal="justify" vertical="center" wrapText="1"/>
    </xf>
    <xf numFmtId="0" fontId="5" fillId="25" borderId="1" xfId="0" applyFont="1" applyFill="1" applyBorder="1" applyAlignment="1" applyProtection="1">
      <alignment horizontal="center" vertical="center" wrapText="1"/>
    </xf>
    <xf numFmtId="0" fontId="18" fillId="0" borderId="0" xfId="0" applyFont="1" applyAlignment="1" applyProtection="1">
      <alignment horizontal="center" vertical="center" wrapText="1"/>
    </xf>
    <xf numFmtId="0" fontId="53" fillId="28" borderId="1" xfId="0" applyFont="1" applyFill="1" applyBorder="1" applyAlignment="1" applyProtection="1">
      <alignment horizontal="center" vertical="center" wrapText="1"/>
    </xf>
    <xf numFmtId="0" fontId="53" fillId="29" borderId="1" xfId="0" applyFont="1" applyFill="1" applyBorder="1" applyAlignment="1" applyProtection="1">
      <alignment horizontal="center" vertical="center" wrapText="1"/>
    </xf>
    <xf numFmtId="0" fontId="53" fillId="26" borderId="1" xfId="0" applyFont="1" applyFill="1" applyBorder="1" applyAlignment="1" applyProtection="1">
      <alignment horizontal="center" vertical="center" wrapText="1"/>
    </xf>
    <xf numFmtId="0" fontId="53" fillId="30" borderId="1" xfId="0" applyFont="1" applyFill="1" applyBorder="1" applyAlignment="1" applyProtection="1">
      <alignment horizontal="center" vertical="center" wrapText="1"/>
    </xf>
    <xf numFmtId="0" fontId="53" fillId="3" borderId="1" xfId="0" applyFont="1" applyFill="1" applyBorder="1" applyAlignment="1" applyProtection="1">
      <alignment horizontal="center" vertical="center" wrapText="1"/>
    </xf>
    <xf numFmtId="0" fontId="53" fillId="24" borderId="1" xfId="0" applyFont="1" applyFill="1" applyBorder="1" applyAlignment="1" applyProtection="1">
      <alignment horizontal="center" vertical="center" wrapText="1"/>
    </xf>
    <xf numFmtId="0" fontId="53" fillId="31" borderId="1" xfId="0" applyFont="1" applyFill="1" applyBorder="1" applyAlignment="1" applyProtection="1">
      <alignment horizontal="center" vertical="center" wrapText="1"/>
    </xf>
    <xf numFmtId="0" fontId="53" fillId="22" borderId="1" xfId="0" applyFont="1" applyFill="1" applyBorder="1" applyAlignment="1" applyProtection="1">
      <alignment horizontal="center" vertical="center" wrapText="1"/>
    </xf>
    <xf numFmtId="0" fontId="47" fillId="28" borderId="1" xfId="0" applyFont="1" applyFill="1" applyBorder="1" applyAlignment="1" applyProtection="1">
      <alignment horizontal="center" vertical="center" wrapText="1"/>
    </xf>
    <xf numFmtId="0" fontId="47" fillId="29" borderId="1" xfId="0" applyFont="1" applyFill="1" applyBorder="1" applyAlignment="1" applyProtection="1">
      <alignment horizontal="center" vertical="center" wrapText="1"/>
    </xf>
    <xf numFmtId="0" fontId="47" fillId="26" borderId="1" xfId="0" applyFont="1" applyFill="1" applyBorder="1" applyAlignment="1" applyProtection="1">
      <alignment horizontal="center" vertical="center" wrapText="1"/>
    </xf>
    <xf numFmtId="0" fontId="47" fillId="30" borderId="1" xfId="0" applyFont="1" applyFill="1" applyBorder="1" applyAlignment="1" applyProtection="1">
      <alignment horizontal="center" vertical="center" wrapText="1"/>
    </xf>
    <xf numFmtId="0" fontId="47" fillId="24" borderId="1" xfId="0" applyFont="1" applyFill="1" applyBorder="1" applyAlignment="1" applyProtection="1">
      <alignment horizontal="center" vertical="center" wrapText="1"/>
    </xf>
    <xf numFmtId="0" fontId="47" fillId="31" borderId="1" xfId="0" applyFont="1" applyFill="1" applyBorder="1" applyAlignment="1" applyProtection="1">
      <alignment horizontal="center" vertical="center" wrapText="1"/>
    </xf>
    <xf numFmtId="0" fontId="47" fillId="22" borderId="1" xfId="0" applyFont="1" applyFill="1" applyBorder="1" applyAlignment="1" applyProtection="1">
      <alignment horizontal="center" vertical="center" wrapText="1"/>
    </xf>
    <xf numFmtId="49" fontId="5" fillId="0" borderId="0" xfId="0" applyNumberFormat="1" applyFont="1" applyFill="1" applyAlignment="1" applyProtection="1">
      <alignment horizontal="center" vertical="center" wrapText="1"/>
    </xf>
    <xf numFmtId="2" fontId="5" fillId="0" borderId="0" xfId="0" applyNumberFormat="1" applyFont="1" applyFill="1" applyAlignment="1" applyProtection="1">
      <alignment horizontal="center" vertical="center" wrapText="1"/>
    </xf>
    <xf numFmtId="0" fontId="53" fillId="0" borderId="0" xfId="0" applyFont="1" applyBorder="1" applyAlignment="1" applyProtection="1">
      <alignment horizontal="center" vertical="center" wrapText="1"/>
    </xf>
    <xf numFmtId="0" fontId="49" fillId="0" borderId="0" xfId="0" applyFont="1" applyAlignment="1" applyProtection="1">
      <alignment horizontal="center" vertical="center" wrapText="1"/>
    </xf>
    <xf numFmtId="0" fontId="41" fillId="0" borderId="0" xfId="0" applyFont="1" applyAlignment="1" applyProtection="1">
      <alignment horizontal="justify" vertical="center" wrapText="1"/>
    </xf>
    <xf numFmtId="0" fontId="47" fillId="28" borderId="6" xfId="0" applyFont="1" applyFill="1" applyBorder="1" applyAlignment="1" applyProtection="1">
      <alignment horizontal="center" vertical="center" wrapText="1"/>
    </xf>
    <xf numFmtId="0" fontId="47" fillId="26" borderId="6" xfId="0" applyFont="1" applyFill="1" applyBorder="1" applyAlignment="1" applyProtection="1">
      <alignment horizontal="center" vertical="center" wrapText="1"/>
    </xf>
    <xf numFmtId="0" fontId="47" fillId="30" borderId="6" xfId="0" applyFont="1" applyFill="1" applyBorder="1" applyAlignment="1" applyProtection="1">
      <alignment horizontal="center" vertical="center" wrapText="1"/>
    </xf>
    <xf numFmtId="0" fontId="47" fillId="3" borderId="6" xfId="0" applyFont="1" applyFill="1" applyBorder="1" applyAlignment="1" applyProtection="1">
      <alignment horizontal="center" vertical="center" wrapText="1"/>
    </xf>
    <xf numFmtId="0" fontId="47" fillId="24" borderId="6" xfId="0" applyFont="1" applyFill="1" applyBorder="1" applyAlignment="1" applyProtection="1">
      <alignment horizontal="center" vertical="center" wrapText="1"/>
    </xf>
    <xf numFmtId="49" fontId="54" fillId="0" borderId="1" xfId="0" applyNumberFormat="1" applyFont="1" applyBorder="1" applyAlignment="1" applyProtection="1">
      <alignment horizontal="center" vertical="center" wrapText="1"/>
    </xf>
    <xf numFmtId="2" fontId="54" fillId="0" borderId="1" xfId="0" applyNumberFormat="1" applyFont="1" applyBorder="1" applyAlignment="1" applyProtection="1">
      <alignment horizontal="center" vertical="center" wrapText="1"/>
    </xf>
    <xf numFmtId="0" fontId="54" fillId="0" borderId="1" xfId="0" applyFont="1" applyBorder="1" applyAlignment="1" applyProtection="1">
      <alignment horizontal="center" vertical="center" wrapText="1"/>
    </xf>
    <xf numFmtId="1" fontId="5" fillId="0" borderId="0" xfId="0" applyNumberFormat="1" applyFont="1" applyAlignment="1" applyProtection="1">
      <alignment horizontal="justify" vertical="center" wrapText="1"/>
    </xf>
    <xf numFmtId="49" fontId="47" fillId="0" borderId="1" xfId="0" applyNumberFormat="1" applyFont="1" applyBorder="1" applyAlignment="1" applyProtection="1">
      <alignment horizontal="center" vertical="center"/>
    </xf>
    <xf numFmtId="2" fontId="47" fillId="0" borderId="1" xfId="0" applyNumberFormat="1" applyFont="1" applyBorder="1" applyAlignment="1" applyProtection="1">
      <alignment horizontal="center" vertical="center"/>
    </xf>
    <xf numFmtId="0" fontId="47" fillId="6" borderId="1" xfId="0" applyFont="1" applyFill="1" applyBorder="1" applyAlignment="1" applyProtection="1">
      <alignment horizontal="center" vertical="center"/>
    </xf>
    <xf numFmtId="0" fontId="47" fillId="2" borderId="1" xfId="0" applyFont="1" applyFill="1" applyBorder="1" applyAlignment="1" applyProtection="1">
      <alignment horizontal="center" vertical="center"/>
    </xf>
    <xf numFmtId="0" fontId="47" fillId="7"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2" borderId="2" xfId="0" applyFont="1" applyFill="1" applyBorder="1" applyAlignment="1" applyProtection="1">
      <alignment horizontal="center" vertical="center"/>
    </xf>
    <xf numFmtId="0" fontId="47" fillId="8" borderId="2" xfId="0" applyFont="1" applyFill="1" applyBorder="1" applyAlignment="1" applyProtection="1">
      <alignment horizontal="center" vertical="center"/>
    </xf>
    <xf numFmtId="0" fontId="47" fillId="7" borderId="1" xfId="0" applyFont="1" applyFill="1" applyBorder="1" applyAlignment="1" applyProtection="1">
      <alignment horizontal="center" vertical="center"/>
    </xf>
    <xf numFmtId="0" fontId="47" fillId="8" borderId="1" xfId="0" applyFont="1" applyFill="1" applyBorder="1" applyAlignment="1" applyProtection="1">
      <alignment horizontal="center" vertical="center"/>
    </xf>
    <xf numFmtId="49" fontId="47" fillId="0" borderId="2" xfId="0" applyNumberFormat="1" applyFont="1" applyBorder="1" applyAlignment="1" applyProtection="1">
      <alignment horizontal="center" vertical="center"/>
    </xf>
    <xf numFmtId="0" fontId="18" fillId="0" borderId="0" xfId="0" applyFont="1" applyAlignment="1" applyProtection="1">
      <alignment horizontal="justify" vertical="center" wrapText="1"/>
    </xf>
    <xf numFmtId="0" fontId="5" fillId="0" borderId="1" xfId="0" applyFont="1" applyBorder="1" applyAlignment="1" applyProtection="1">
      <alignment horizontal="justify" vertical="center" wrapText="1"/>
    </xf>
    <xf numFmtId="0" fontId="11" fillId="18" borderId="2" xfId="0" applyFont="1" applyFill="1" applyBorder="1" applyAlignment="1" applyProtection="1">
      <alignment horizontal="center" vertical="center" wrapText="1"/>
    </xf>
    <xf numFmtId="0" fontId="11" fillId="19" borderId="1" xfId="0" applyFont="1" applyFill="1" applyBorder="1" applyAlignment="1" applyProtection="1">
      <alignment horizontal="center" vertical="center" wrapText="1"/>
    </xf>
    <xf numFmtId="0" fontId="11" fillId="19" borderId="10" xfId="0" applyFont="1" applyFill="1" applyBorder="1" applyAlignment="1" applyProtection="1">
      <alignment horizontal="center" vertical="center" wrapText="1"/>
    </xf>
    <xf numFmtId="49" fontId="11" fillId="0" borderId="0" xfId="0" applyNumberFormat="1" applyFont="1" applyAlignment="1" applyProtection="1">
      <alignment horizontal="center" vertical="center" wrapText="1"/>
    </xf>
    <xf numFmtId="2" fontId="11" fillId="0" borderId="0" xfId="0" applyNumberFormat="1" applyFont="1" applyAlignment="1" applyProtection="1">
      <alignment horizontal="center" vertical="center" wrapText="1"/>
    </xf>
    <xf numFmtId="0" fontId="5" fillId="11" borderId="2" xfId="0" applyFont="1" applyFill="1" applyBorder="1" applyAlignment="1" applyProtection="1">
      <alignment horizontal="center" vertical="center" wrapText="1"/>
    </xf>
    <xf numFmtId="49" fontId="5" fillId="20" borderId="1" xfId="0" applyNumberFormat="1" applyFont="1" applyFill="1" applyBorder="1" applyAlignment="1" applyProtection="1">
      <alignment horizontal="center" vertical="center" wrapText="1"/>
    </xf>
    <xf numFmtId="49" fontId="5" fillId="20" borderId="10" xfId="0" applyNumberFormat="1" applyFont="1" applyFill="1" applyBorder="1" applyAlignment="1" applyProtection="1">
      <alignment horizontal="center" vertical="center" wrapText="1"/>
    </xf>
    <xf numFmtId="0" fontId="5" fillId="12" borderId="2" xfId="0" applyFont="1" applyFill="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0" fontId="5" fillId="0" borderId="16" xfId="0" applyFont="1" applyBorder="1" applyAlignment="1" applyProtection="1">
      <alignment horizontal="justify" vertical="center" wrapText="1"/>
    </xf>
    <xf numFmtId="0" fontId="5" fillId="0" borderId="19" xfId="0" applyFont="1" applyBorder="1" applyAlignment="1" applyProtection="1">
      <alignment horizontal="justify" vertical="center" wrapText="1"/>
    </xf>
    <xf numFmtId="0" fontId="5" fillId="0" borderId="18" xfId="0" applyFont="1" applyBorder="1" applyAlignment="1" applyProtection="1">
      <alignment horizontal="justify" vertical="center" wrapText="1"/>
    </xf>
    <xf numFmtId="49" fontId="5" fillId="0" borderId="9" xfId="0" applyNumberFormat="1" applyFont="1" applyBorder="1" applyAlignment="1" applyProtection="1">
      <alignment horizontal="center" vertical="center" wrapText="1"/>
    </xf>
    <xf numFmtId="0" fontId="5" fillId="0" borderId="17" xfId="0" applyFont="1" applyBorder="1" applyAlignment="1" applyProtection="1">
      <alignment horizontal="justify" vertical="center" wrapText="1"/>
    </xf>
    <xf numFmtId="0" fontId="54" fillId="28" borderId="1" xfId="0" applyFont="1" applyFill="1" applyBorder="1" applyAlignment="1" applyProtection="1">
      <alignment horizontal="center" vertical="center"/>
    </xf>
    <xf numFmtId="0" fontId="52" fillId="0" borderId="1" xfId="0" applyFont="1" applyBorder="1" applyProtection="1"/>
    <xf numFmtId="0" fontId="11" fillId="0" borderId="0" xfId="0"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0" fontId="38" fillId="0" borderId="1" xfId="0" applyFont="1" applyFill="1" applyBorder="1" applyAlignment="1" applyProtection="1">
      <alignment vertical="top" wrapText="1"/>
      <protection locked="0"/>
    </xf>
    <xf numFmtId="0" fontId="38" fillId="0" borderId="1" xfId="0" applyFont="1" applyFill="1" applyBorder="1" applyAlignment="1" applyProtection="1">
      <alignment horizontal="justify" vertical="top" wrapText="1"/>
      <protection locked="0"/>
    </xf>
    <xf numFmtId="0" fontId="38" fillId="35" borderId="1" xfId="0" applyFont="1" applyFill="1" applyBorder="1" applyAlignment="1" applyProtection="1">
      <alignment horizontal="center" vertical="center" wrapText="1"/>
      <protection locked="0"/>
    </xf>
    <xf numFmtId="0" fontId="38" fillId="35" borderId="1" xfId="0" applyFont="1" applyFill="1" applyBorder="1" applyAlignment="1" applyProtection="1">
      <alignment horizontal="center" vertical="top" wrapText="1"/>
      <protection locked="0"/>
    </xf>
    <xf numFmtId="0" fontId="42" fillId="35" borderId="1" xfId="0" applyFont="1" applyFill="1" applyBorder="1" applyAlignment="1" applyProtection="1">
      <alignment horizontal="center" vertical="top" wrapText="1"/>
      <protection locked="0"/>
    </xf>
    <xf numFmtId="0" fontId="7" fillId="35" borderId="1" xfId="0" applyFont="1" applyFill="1" applyBorder="1" applyAlignment="1" applyProtection="1">
      <alignment horizontal="center" vertical="center" wrapText="1"/>
      <protection locked="0"/>
    </xf>
    <xf numFmtId="0" fontId="38" fillId="35" borderId="1" xfId="0" applyFont="1" applyFill="1" applyBorder="1" applyAlignment="1" applyProtection="1">
      <alignment horizontal="center" vertical="center" wrapText="1"/>
    </xf>
    <xf numFmtId="1" fontId="38" fillId="35" borderId="1" xfId="0" applyNumberFormat="1" applyFont="1" applyFill="1" applyBorder="1" applyAlignment="1" applyProtection="1">
      <alignment horizontal="center" vertical="center" wrapText="1"/>
    </xf>
    <xf numFmtId="0" fontId="7" fillId="35" borderId="1" xfId="0" applyFont="1" applyFill="1" applyBorder="1" applyAlignment="1" applyProtection="1">
      <alignment horizontal="center" vertical="center" wrapText="1"/>
    </xf>
    <xf numFmtId="0" fontId="18" fillId="35" borderId="1" xfId="0" applyFont="1" applyFill="1" applyBorder="1" applyAlignment="1" applyProtection="1">
      <alignment horizontal="right" vertical="center" wrapText="1"/>
    </xf>
    <xf numFmtId="0" fontId="6" fillId="35" borderId="1" xfId="0" applyFont="1" applyFill="1" applyBorder="1" applyAlignment="1" applyProtection="1">
      <alignment horizontal="right" vertical="center" wrapText="1"/>
    </xf>
    <xf numFmtId="0" fontId="41" fillId="35" borderId="1" xfId="0" applyFont="1" applyFill="1" applyBorder="1" applyAlignment="1" applyProtection="1">
      <alignment horizontal="center" vertical="top" wrapText="1"/>
    </xf>
    <xf numFmtId="0" fontId="41" fillId="35" borderId="1" xfId="0" applyFont="1" applyFill="1" applyBorder="1" applyAlignment="1" applyProtection="1">
      <alignment horizontal="center" vertical="top" wrapText="1"/>
      <protection locked="0"/>
    </xf>
    <xf numFmtId="0" fontId="42" fillId="35" borderId="1" xfId="0" applyFont="1" applyFill="1" applyBorder="1" applyAlignment="1" applyProtection="1">
      <alignment horizontal="center" vertical="top" wrapText="1"/>
    </xf>
    <xf numFmtId="0" fontId="18" fillId="35" borderId="1" xfId="0" applyFont="1" applyFill="1" applyBorder="1" applyAlignment="1" applyProtection="1">
      <alignment horizontal="center" vertical="top" wrapText="1"/>
      <protection locked="0"/>
    </xf>
    <xf numFmtId="0" fontId="38" fillId="35" borderId="1" xfId="0" applyFont="1" applyFill="1" applyBorder="1" applyAlignment="1" applyProtection="1">
      <alignment horizontal="justify" vertical="top" wrapText="1"/>
      <protection locked="0"/>
    </xf>
    <xf numFmtId="0" fontId="38" fillId="35" borderId="1" xfId="0" applyFont="1" applyFill="1" applyBorder="1" applyAlignment="1" applyProtection="1">
      <alignment horizontal="center" vertical="top" wrapText="1"/>
    </xf>
    <xf numFmtId="1" fontId="38" fillId="35" borderId="1" xfId="0" applyNumberFormat="1" applyFont="1" applyFill="1" applyBorder="1" applyAlignment="1" applyProtection="1">
      <alignment horizontal="center" vertical="top" wrapText="1"/>
    </xf>
    <xf numFmtId="0" fontId="18" fillId="35" borderId="1" xfId="0" applyFont="1" applyFill="1" applyBorder="1" applyAlignment="1" applyProtection="1">
      <alignment horizontal="right" vertical="top" wrapText="1"/>
    </xf>
    <xf numFmtId="0" fontId="18" fillId="35" borderId="1" xfId="0" applyFont="1" applyFill="1" applyBorder="1" applyAlignment="1" applyProtection="1">
      <alignment horizontal="center" vertical="top" wrapText="1"/>
    </xf>
    <xf numFmtId="0" fontId="7" fillId="0" borderId="7" xfId="0" applyFont="1" applyBorder="1" applyAlignment="1" applyProtection="1">
      <alignment horizontal="justify" vertical="center" wrapText="1"/>
    </xf>
    <xf numFmtId="0" fontId="7" fillId="0" borderId="1" xfId="0" applyFont="1" applyBorder="1" applyAlignment="1" applyProtection="1">
      <alignment horizontal="justify" vertical="center" wrapText="1"/>
    </xf>
    <xf numFmtId="0" fontId="7" fillId="0" borderId="1" xfId="0" applyFont="1" applyFill="1" applyBorder="1" applyAlignment="1" applyProtection="1">
      <alignment horizontal="justify" vertical="center" wrapText="1"/>
      <protection locked="0"/>
    </xf>
    <xf numFmtId="0" fontId="7" fillId="0" borderId="1" xfId="0" applyFont="1" applyBorder="1" applyAlignment="1" applyProtection="1">
      <alignment horizontal="justify" vertical="center" wrapText="1"/>
      <protection locked="0"/>
    </xf>
    <xf numFmtId="0" fontId="41" fillId="42" borderId="6" xfId="0" applyFont="1" applyFill="1" applyBorder="1" applyAlignment="1" applyProtection="1">
      <alignment horizontal="justify" vertical="center" wrapText="1"/>
      <protection locked="0"/>
    </xf>
    <xf numFmtId="0" fontId="41" fillId="42" borderId="6" xfId="0" applyFont="1" applyFill="1" applyBorder="1" applyAlignment="1" applyProtection="1">
      <alignment horizontal="center" vertical="center" wrapText="1"/>
      <protection locked="0"/>
    </xf>
    <xf numFmtId="0" fontId="38" fillId="9" borderId="7" xfId="0" applyFont="1" applyFill="1" applyBorder="1" applyAlignment="1" applyProtection="1">
      <alignment horizontal="justify" vertical="center" wrapText="1"/>
      <protection locked="0"/>
    </xf>
    <xf numFmtId="0" fontId="38" fillId="35" borderId="6" xfId="0" applyFont="1" applyFill="1" applyBorder="1" applyAlignment="1" applyProtection="1">
      <alignment horizontal="center" vertical="center" wrapText="1"/>
      <protection locked="0"/>
    </xf>
    <xf numFmtId="0" fontId="38" fillId="35" borderId="6" xfId="0" applyFont="1" applyFill="1" applyBorder="1" applyAlignment="1" applyProtection="1">
      <alignment horizontal="justify" vertical="center" wrapText="1"/>
      <protection locked="0"/>
    </xf>
    <xf numFmtId="0" fontId="38" fillId="42" borderId="6" xfId="0" applyFont="1" applyFill="1" applyBorder="1" applyAlignment="1" applyProtection="1">
      <alignment horizontal="center" vertical="center" wrapText="1"/>
      <protection locked="0"/>
    </xf>
    <xf numFmtId="0" fontId="38" fillId="0" borderId="1" xfId="0" applyFont="1" applyBorder="1" applyAlignment="1" applyProtection="1">
      <alignment horizontal="center" vertical="top" wrapText="1"/>
      <protection locked="0"/>
    </xf>
    <xf numFmtId="0" fontId="5" fillId="0" borderId="0" xfId="0" applyFont="1" applyFill="1" applyBorder="1" applyAlignment="1" applyProtection="1">
      <alignment horizontal="center" vertical="top" wrapText="1"/>
    </xf>
    <xf numFmtId="0" fontId="7" fillId="0" borderId="6" xfId="0" applyFont="1" applyBorder="1" applyAlignment="1" applyProtection="1">
      <alignment horizontal="justify" vertical="center" wrapText="1"/>
      <protection locked="0"/>
    </xf>
    <xf numFmtId="0" fontId="7" fillId="0" borderId="8" xfId="0" applyFont="1" applyBorder="1" applyAlignment="1" applyProtection="1">
      <alignment horizontal="justify" vertical="center" wrapText="1"/>
      <protection locked="0"/>
    </xf>
    <xf numFmtId="0" fontId="7" fillId="0" borderId="7" xfId="0" applyFont="1" applyBorder="1" applyAlignment="1" applyProtection="1">
      <alignment horizontal="justify" vertical="center" wrapText="1"/>
      <protection locked="0"/>
    </xf>
    <xf numFmtId="0" fontId="38" fillId="0" borderId="7" xfId="0" applyFont="1" applyBorder="1" applyAlignment="1" applyProtection="1">
      <alignment horizontal="center" vertical="top" wrapText="1"/>
      <protection locked="0"/>
    </xf>
    <xf numFmtId="0" fontId="7" fillId="0" borderId="8" xfId="0" applyFont="1" applyFill="1" applyBorder="1" applyAlignment="1" applyProtection="1">
      <alignment horizontal="justify" vertical="center" wrapText="1"/>
    </xf>
    <xf numFmtId="0" fontId="56" fillId="0" borderId="0" xfId="0" applyFont="1" applyFill="1" applyBorder="1" applyAlignment="1" applyProtection="1">
      <alignment horizontal="center" vertical="top" wrapText="1"/>
      <protection locked="0"/>
    </xf>
    <xf numFmtId="0" fontId="57" fillId="0" borderId="0" xfId="0" applyFont="1" applyFill="1" applyBorder="1" applyAlignment="1" applyProtection="1">
      <alignment horizontal="center" vertical="top" wrapText="1"/>
      <protection locked="0"/>
    </xf>
    <xf numFmtId="0" fontId="41" fillId="46" borderId="0" xfId="0" applyFont="1" applyFill="1" applyBorder="1" applyAlignment="1" applyProtection="1">
      <alignment horizontal="center" vertical="top" wrapText="1"/>
      <protection locked="0"/>
    </xf>
    <xf numFmtId="0" fontId="58" fillId="35" borderId="1" xfId="0" applyFont="1" applyFill="1" applyBorder="1" applyAlignment="1" applyProtection="1">
      <alignment horizontal="center" vertical="top" wrapText="1"/>
    </xf>
    <xf numFmtId="0" fontId="40" fillId="35" borderId="1" xfId="0" applyFont="1" applyFill="1" applyBorder="1" applyAlignment="1" applyProtection="1">
      <alignment horizontal="center" vertical="top" wrapText="1"/>
    </xf>
    <xf numFmtId="0" fontId="38" fillId="0" borderId="1" xfId="0" applyFont="1" applyFill="1" applyBorder="1" applyAlignment="1" applyProtection="1">
      <alignment horizontal="center" vertical="center" wrapText="1"/>
      <protection locked="0"/>
    </xf>
    <xf numFmtId="0" fontId="38" fillId="0" borderId="1" xfId="0"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protection locked="0"/>
    </xf>
    <xf numFmtId="0" fontId="38" fillId="25" borderId="1" xfId="0" applyFont="1" applyFill="1" applyBorder="1" applyAlignment="1" applyProtection="1">
      <alignment vertical="top" wrapText="1"/>
      <protection locked="0"/>
    </xf>
    <xf numFmtId="0" fontId="38" fillId="47" borderId="1" xfId="0" applyFont="1" applyFill="1" applyBorder="1" applyAlignment="1" applyProtection="1">
      <alignment vertical="top" wrapText="1"/>
      <protection locked="0"/>
    </xf>
    <xf numFmtId="0" fontId="38" fillId="3" borderId="1" xfId="0" applyFont="1" applyFill="1" applyBorder="1" applyAlignment="1" applyProtection="1">
      <alignment vertical="top" wrapText="1"/>
      <protection locked="0"/>
    </xf>
    <xf numFmtId="0" fontId="7" fillId="50" borderId="7" xfId="0" applyFont="1" applyFill="1" applyBorder="1" applyAlignment="1" applyProtection="1">
      <alignment horizontal="justify" vertical="center" wrapText="1"/>
      <protection locked="0"/>
    </xf>
    <xf numFmtId="0" fontId="38" fillId="2" borderId="7" xfId="0" applyFont="1" applyFill="1" applyBorder="1" applyAlignment="1" applyProtection="1">
      <alignment horizontal="justify" vertical="center" wrapText="1"/>
      <protection locked="0"/>
    </xf>
    <xf numFmtId="43" fontId="60" fillId="0" borderId="1" xfId="2" applyFont="1" applyBorder="1" applyAlignment="1" applyProtection="1">
      <alignment horizontal="center" vertical="top" wrapText="1"/>
    </xf>
    <xf numFmtId="14" fontId="38" fillId="0" borderId="1" xfId="0" applyNumberFormat="1" applyFont="1" applyFill="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22" fontId="38" fillId="35" borderId="1" xfId="0" applyNumberFormat="1" applyFont="1" applyFill="1" applyBorder="1" applyAlignment="1" applyProtection="1">
      <alignment horizontal="center" vertical="center" wrapText="1"/>
      <protection locked="0"/>
    </xf>
    <xf numFmtId="22" fontId="38" fillId="0" borderId="1" xfId="0" applyNumberFormat="1" applyFont="1" applyFill="1" applyBorder="1" applyAlignment="1" applyProtection="1">
      <alignment horizontal="center" vertical="center" wrapText="1"/>
      <protection locked="0"/>
    </xf>
    <xf numFmtId="0" fontId="5" fillId="0" borderId="0" xfId="0" applyFont="1" applyAlignment="1" applyProtection="1">
      <alignment horizontal="center" vertical="center"/>
    </xf>
    <xf numFmtId="0" fontId="7" fillId="0" borderId="0" xfId="0" applyFont="1" applyFill="1" applyBorder="1" applyAlignment="1" applyProtection="1">
      <alignment horizontal="center" vertical="center"/>
    </xf>
    <xf numFmtId="22" fontId="40" fillId="0" borderId="1" xfId="0" applyNumberFormat="1" applyFont="1" applyFill="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top" wrapText="1"/>
      <protection locked="0"/>
    </xf>
    <xf numFmtId="0" fontId="38" fillId="9" borderId="1" xfId="0" applyFont="1" applyFill="1" applyBorder="1" applyAlignment="1" applyProtection="1">
      <alignment horizontal="center" vertical="top" wrapText="1"/>
      <protection locked="0"/>
    </xf>
    <xf numFmtId="0" fontId="38" fillId="0" borderId="1" xfId="0" applyFont="1" applyFill="1" applyBorder="1" applyAlignment="1" applyProtection="1">
      <alignment horizontal="left" vertical="center" wrapText="1"/>
      <protection locked="0"/>
    </xf>
    <xf numFmtId="0" fontId="38" fillId="0" borderId="1" xfId="0" applyFont="1" applyFill="1" applyBorder="1" applyAlignment="1" applyProtection="1">
      <alignment horizontal="left" vertical="center" wrapText="1"/>
    </xf>
    <xf numFmtId="0" fontId="38" fillId="44" borderId="1" xfId="0" applyFont="1" applyFill="1" applyBorder="1" applyAlignment="1" applyProtection="1">
      <alignment horizontal="justify" vertical="center" wrapText="1"/>
      <protection locked="0"/>
    </xf>
    <xf numFmtId="0" fontId="38" fillId="0" borderId="1" xfId="0" applyFont="1" applyBorder="1" applyAlignment="1" applyProtection="1">
      <alignment horizontal="center" vertical="center" wrapText="1"/>
      <protection locked="0"/>
    </xf>
    <xf numFmtId="0" fontId="38" fillId="56" borderId="1" xfId="0" applyFont="1" applyFill="1" applyBorder="1" applyAlignment="1" applyProtection="1">
      <alignment vertical="top" wrapText="1"/>
      <protection locked="0"/>
    </xf>
    <xf numFmtId="0" fontId="38" fillId="56" borderId="1" xfId="0" applyFont="1" applyFill="1" applyBorder="1" applyAlignment="1" applyProtection="1">
      <alignment horizontal="justify" vertical="center" wrapText="1"/>
      <protection locked="0"/>
    </xf>
    <xf numFmtId="0" fontId="38" fillId="57" borderId="1" xfId="0" applyFont="1" applyFill="1" applyBorder="1" applyAlignment="1" applyProtection="1">
      <alignment vertical="top" wrapText="1"/>
      <protection locked="0"/>
    </xf>
    <xf numFmtId="14" fontId="38"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7" xfId="0" applyFont="1" applyFill="1" applyBorder="1" applyAlignment="1" applyProtection="1">
      <alignment horizontal="center" vertical="center" wrapText="1"/>
      <protection locked="0"/>
    </xf>
    <xf numFmtId="0" fontId="38" fillId="0" borderId="7" xfId="0" applyFont="1" applyBorder="1" applyAlignment="1" applyProtection="1">
      <alignment horizontal="center" vertical="center" wrapText="1"/>
      <protection locked="0"/>
    </xf>
    <xf numFmtId="0" fontId="9" fillId="21"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xf>
    <xf numFmtId="0" fontId="5" fillId="35" borderId="1" xfId="0" applyFont="1" applyFill="1" applyBorder="1" applyAlignment="1" applyProtection="1">
      <alignment horizontal="left" vertical="center" wrapText="1"/>
    </xf>
    <xf numFmtId="0" fontId="6" fillId="28" borderId="1" xfId="0" applyFont="1" applyFill="1" applyBorder="1" applyAlignment="1" applyProtection="1">
      <alignment horizontal="left" vertical="center" wrapText="1"/>
    </xf>
    <xf numFmtId="0" fontId="38" fillId="42" borderId="1" xfId="0" applyFont="1" applyFill="1" applyBorder="1" applyAlignment="1" applyProtection="1">
      <alignment horizontal="left" vertical="center" wrapText="1"/>
      <protection locked="0"/>
    </xf>
    <xf numFmtId="0" fontId="38" fillId="0" borderId="1" xfId="0" applyFont="1" applyBorder="1" applyAlignment="1" applyProtection="1">
      <alignment horizontal="left" vertical="center" wrapText="1"/>
      <protection locked="0"/>
    </xf>
    <xf numFmtId="0" fontId="38" fillId="0" borderId="1" xfId="0" applyFont="1" applyFill="1" applyBorder="1" applyAlignment="1">
      <alignment horizontal="left" vertical="center" wrapText="1"/>
    </xf>
    <xf numFmtId="0" fontId="40" fillId="0" borderId="1" xfId="0" applyFont="1" applyFill="1" applyBorder="1" applyAlignment="1" applyProtection="1">
      <alignment horizontal="left" vertical="center" wrapText="1"/>
      <protection locked="0"/>
    </xf>
    <xf numFmtId="0" fontId="5" fillId="35" borderId="1" xfId="0" applyFont="1" applyFill="1" applyBorder="1" applyAlignment="1" applyProtection="1">
      <alignment horizontal="left" vertical="center" wrapText="1"/>
      <protection locked="0"/>
    </xf>
    <xf numFmtId="0" fontId="38" fillId="35" borderId="1" xfId="0" applyFont="1" applyFill="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38" fillId="0" borderId="7" xfId="0" applyFont="1" applyFill="1" applyBorder="1" applyAlignment="1" applyProtection="1">
      <alignment horizontal="left" vertical="center" wrapText="1"/>
      <protection locked="0"/>
    </xf>
    <xf numFmtId="0" fontId="38" fillId="0" borderId="7" xfId="0" applyFont="1" applyBorder="1" applyAlignment="1" applyProtection="1">
      <alignment horizontal="left" vertical="center" wrapText="1"/>
      <protection locked="0"/>
    </xf>
    <xf numFmtId="0" fontId="40" fillId="0" borderId="1" xfId="0" applyFont="1" applyFill="1" applyBorder="1" applyAlignment="1" applyProtection="1">
      <alignment horizontal="left" vertical="center" wrapText="1"/>
    </xf>
    <xf numFmtId="0" fontId="49" fillId="0" borderId="0" xfId="0" applyFont="1" applyFill="1" applyBorder="1" applyAlignment="1" applyProtection="1">
      <alignment horizontal="left" vertical="center" wrapText="1"/>
      <protection locked="0"/>
    </xf>
    <xf numFmtId="0" fontId="49" fillId="28" borderId="0" xfId="0" applyFont="1" applyFill="1" applyBorder="1" applyAlignment="1" applyProtection="1">
      <alignment horizontal="left" vertical="center" wrapText="1"/>
      <protection locked="0"/>
    </xf>
    <xf numFmtId="0" fontId="49"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5" fillId="0" borderId="0" xfId="0" applyFont="1" applyAlignment="1" applyProtection="1">
      <alignment horizontal="left" vertical="center" wrapText="1"/>
    </xf>
    <xf numFmtId="0" fontId="11" fillId="0" borderId="0" xfId="0" applyFont="1" applyAlignment="1" applyProtection="1">
      <alignment horizontal="left" vertical="center" wrapText="1"/>
    </xf>
    <xf numFmtId="0" fontId="8" fillId="21" borderId="0" xfId="0" applyFont="1" applyFill="1" applyBorder="1" applyAlignment="1" applyProtection="1">
      <alignment horizontal="left" vertical="center" wrapText="1"/>
    </xf>
    <xf numFmtId="0" fontId="38" fillId="3" borderId="1" xfId="0" applyFont="1" applyFill="1" applyBorder="1" applyAlignment="1" applyProtection="1">
      <alignment horizontal="left" vertical="center" wrapText="1"/>
      <protection locked="0"/>
    </xf>
    <xf numFmtId="0" fontId="38" fillId="25" borderId="1" xfId="0" applyFont="1" applyFill="1" applyBorder="1" applyAlignment="1" applyProtection="1">
      <alignment horizontal="left" vertical="center" wrapText="1"/>
      <protection locked="0"/>
    </xf>
    <xf numFmtId="0" fontId="40" fillId="57" borderId="1" xfId="0" applyFont="1" applyFill="1" applyBorder="1" applyAlignment="1" applyProtection="1">
      <alignment horizontal="left" vertical="center" wrapText="1"/>
      <protection locked="0"/>
    </xf>
    <xf numFmtId="0" fontId="40" fillId="0" borderId="1" xfId="0" applyFont="1" applyBorder="1" applyAlignment="1" applyProtection="1">
      <alignment horizontal="left" vertical="center" wrapText="1"/>
    </xf>
    <xf numFmtId="0" fontId="38" fillId="0" borderId="7" xfId="0" applyFont="1" applyBorder="1" applyAlignment="1" applyProtection="1">
      <alignment horizontal="left" vertical="center" wrapText="1"/>
    </xf>
    <xf numFmtId="0" fontId="38" fillId="49" borderId="1" xfId="0" applyFont="1" applyFill="1" applyBorder="1" applyAlignment="1" applyProtection="1">
      <alignment horizontal="left" vertical="center" wrapText="1"/>
      <protection locked="0"/>
    </xf>
    <xf numFmtId="0" fontId="38" fillId="0" borderId="7" xfId="0" applyFont="1" applyFill="1" applyBorder="1" applyAlignment="1" applyProtection="1">
      <alignment horizontal="left" vertical="center" wrapText="1"/>
    </xf>
    <xf numFmtId="0" fontId="38" fillId="0" borderId="6" xfId="0" applyFont="1" applyFill="1" applyBorder="1" applyAlignment="1" applyProtection="1">
      <alignment horizontal="left" vertical="center" wrapText="1"/>
      <protection locked="0"/>
    </xf>
    <xf numFmtId="0" fontId="55" fillId="0" borderId="1" xfId="0" applyFont="1" applyFill="1" applyBorder="1" applyAlignment="1" applyProtection="1">
      <alignment horizontal="left" vertical="center" wrapText="1"/>
      <protection locked="0"/>
    </xf>
    <xf numFmtId="0" fontId="38" fillId="44" borderId="1" xfId="0" applyFont="1" applyFill="1" applyBorder="1" applyAlignment="1" applyProtection="1">
      <alignment horizontal="left" vertical="center" wrapText="1"/>
      <protection locked="0"/>
    </xf>
    <xf numFmtId="0" fontId="38" fillId="33" borderId="7" xfId="0" applyFont="1" applyFill="1" applyBorder="1" applyAlignment="1" applyProtection="1">
      <alignment horizontal="left" vertical="center" wrapText="1"/>
      <protection locked="0"/>
    </xf>
    <xf numFmtId="0" fontId="38" fillId="52" borderId="1" xfId="0" applyFont="1" applyFill="1" applyBorder="1" applyAlignment="1" applyProtection="1">
      <alignment horizontal="left" vertical="center" wrapText="1"/>
      <protection locked="0"/>
    </xf>
    <xf numFmtId="0" fontId="38" fillId="50" borderId="7" xfId="0" applyFont="1" applyFill="1" applyBorder="1" applyAlignment="1" applyProtection="1">
      <alignment horizontal="left" vertical="center" wrapText="1"/>
      <protection locked="0"/>
    </xf>
    <xf numFmtId="0" fontId="38" fillId="25" borderId="1" xfId="0" applyFont="1" applyFill="1" applyBorder="1" applyAlignment="1" applyProtection="1">
      <alignment horizontal="left" vertical="center" wrapText="1"/>
    </xf>
    <xf numFmtId="0" fontId="38" fillId="53" borderId="1" xfId="0" applyFont="1" applyFill="1" applyBorder="1" applyAlignment="1" applyProtection="1">
      <alignment horizontal="left" vertical="center" wrapText="1"/>
      <protection locked="0"/>
    </xf>
    <xf numFmtId="0" fontId="38" fillId="2" borderId="1" xfId="0" applyFont="1" applyFill="1" applyBorder="1" applyAlignment="1" applyProtection="1">
      <alignment horizontal="left" vertical="center" wrapText="1"/>
      <protection locked="0"/>
    </xf>
    <xf numFmtId="0" fontId="38" fillId="2" borderId="7" xfId="0" applyFont="1" applyFill="1" applyBorder="1" applyAlignment="1" applyProtection="1">
      <alignment horizontal="left" vertical="center" wrapText="1"/>
    </xf>
    <xf numFmtId="0" fontId="38" fillId="2" borderId="1" xfId="0" applyFont="1" applyFill="1" applyBorder="1" applyAlignment="1">
      <alignment horizontal="left" vertical="center" wrapText="1"/>
    </xf>
    <xf numFmtId="0" fontId="38" fillId="43" borderId="1" xfId="0" applyFont="1" applyFill="1" applyBorder="1" applyAlignment="1" applyProtection="1">
      <alignment horizontal="left" vertical="center" wrapText="1"/>
      <protection locked="0"/>
    </xf>
    <xf numFmtId="0" fontId="38" fillId="55" borderId="1" xfId="0" applyFont="1" applyFill="1" applyBorder="1" applyAlignment="1" applyProtection="1">
      <alignment horizontal="left" vertical="center" wrapText="1"/>
    </xf>
    <xf numFmtId="0" fontId="38" fillId="55" borderId="1" xfId="0" applyFont="1" applyFill="1" applyBorder="1" applyAlignment="1" applyProtection="1">
      <alignment horizontal="left" vertical="center" wrapText="1"/>
      <protection locked="0"/>
    </xf>
    <xf numFmtId="0" fontId="38" fillId="57" borderId="8" xfId="0" applyFont="1" applyFill="1" applyBorder="1" applyAlignment="1" applyProtection="1">
      <alignment horizontal="left" vertical="center" wrapText="1"/>
    </xf>
    <xf numFmtId="0" fontId="38" fillId="0" borderId="8" xfId="0" applyFont="1" applyFill="1" applyBorder="1" applyAlignment="1" applyProtection="1">
      <alignment horizontal="left" vertical="center" wrapText="1"/>
    </xf>
    <xf numFmtId="0" fontId="38" fillId="55" borderId="7" xfId="0" applyFont="1" applyFill="1" applyBorder="1" applyAlignment="1" applyProtection="1">
      <alignment horizontal="left" vertical="center" wrapText="1"/>
    </xf>
    <xf numFmtId="0" fontId="38" fillId="47" borderId="1" xfId="0" applyFont="1" applyFill="1" applyBorder="1" applyAlignment="1" applyProtection="1">
      <alignment horizontal="left" vertical="center" wrapText="1"/>
      <protection locked="0"/>
    </xf>
    <xf numFmtId="0" fontId="5" fillId="0" borderId="1" xfId="0" applyFont="1" applyBorder="1" applyAlignment="1" applyProtection="1">
      <alignment horizontal="justify" vertical="top" wrapText="1"/>
    </xf>
    <xf numFmtId="0" fontId="5" fillId="0" borderId="1" xfId="0" applyFont="1" applyFill="1" applyBorder="1" applyAlignment="1" applyProtection="1">
      <alignment horizontal="justify" vertical="top" wrapText="1"/>
    </xf>
    <xf numFmtId="0" fontId="38" fillId="0" borderId="1" xfId="0" applyFont="1" applyFill="1" applyBorder="1" applyAlignment="1" applyProtection="1">
      <alignment horizontal="left" vertical="center" wrapText="1"/>
      <protection locked="0"/>
    </xf>
    <xf numFmtId="0" fontId="38" fillId="0" borderId="1" xfId="0" applyFont="1" applyFill="1" applyBorder="1" applyAlignment="1" applyProtection="1">
      <alignment horizontal="left" vertical="center" wrapText="1"/>
    </xf>
    <xf numFmtId="0" fontId="38" fillId="58" borderId="1" xfId="0" applyFont="1" applyFill="1" applyBorder="1" applyAlignment="1" applyProtection="1">
      <alignment horizontal="justify" vertical="center" wrapText="1"/>
      <protection locked="0"/>
    </xf>
    <xf numFmtId="0" fontId="7" fillId="0" borderId="1" xfId="0" applyFont="1" applyFill="1" applyBorder="1" applyAlignment="1" applyProtection="1">
      <alignment horizontal="left" vertical="center" wrapText="1"/>
      <protection locked="0"/>
    </xf>
    <xf numFmtId="0" fontId="38" fillId="26" borderId="1" xfId="0" applyFont="1" applyFill="1" applyBorder="1" applyAlignment="1" applyProtection="1">
      <alignment horizontal="left" vertical="center" wrapText="1"/>
    </xf>
    <xf numFmtId="0" fontId="38" fillId="26" borderId="1" xfId="0" applyFont="1" applyFill="1" applyBorder="1" applyAlignment="1" applyProtection="1">
      <alignment horizontal="justify" vertical="center" wrapText="1"/>
      <protection locked="0"/>
    </xf>
    <xf numFmtId="0" fontId="38" fillId="0" borderId="1" xfId="0" applyFont="1" applyBorder="1" applyAlignment="1" applyProtection="1">
      <alignment horizontal="center" vertical="center" wrapText="1"/>
      <protection locked="0"/>
    </xf>
    <xf numFmtId="0" fontId="38" fillId="0" borderId="1" xfId="0" applyFont="1" applyFill="1" applyBorder="1" applyAlignment="1" applyProtection="1">
      <alignment horizontal="left" vertical="center" wrapText="1"/>
    </xf>
    <xf numFmtId="0" fontId="38" fillId="0" borderId="1" xfId="0" applyFont="1" applyFill="1" applyBorder="1" applyAlignment="1" applyProtection="1">
      <alignment horizontal="left" vertical="center" wrapText="1"/>
      <protection locked="0"/>
    </xf>
    <xf numFmtId="0" fontId="38" fillId="54" borderId="1" xfId="0" applyFont="1" applyFill="1" applyBorder="1" applyAlignment="1" applyProtection="1">
      <alignment horizontal="justify" vertical="center" wrapText="1"/>
      <protection locked="0"/>
    </xf>
    <xf numFmtId="0" fontId="38" fillId="59" borderId="7" xfId="0" applyFont="1" applyFill="1" applyBorder="1" applyAlignment="1" applyProtection="1">
      <alignment horizontal="justify" vertical="center" wrapText="1"/>
      <protection locked="0"/>
    </xf>
    <xf numFmtId="0" fontId="38" fillId="59" borderId="7" xfId="0" applyFont="1" applyFill="1" applyBorder="1" applyAlignment="1" applyProtection="1">
      <alignment horizontal="left" vertical="center" wrapText="1"/>
    </xf>
    <xf numFmtId="0" fontId="38" fillId="0" borderId="33" xfId="0" applyFont="1" applyFill="1" applyBorder="1" applyAlignment="1" applyProtection="1">
      <alignment horizontal="center" vertical="center" wrapText="1"/>
    </xf>
    <xf numFmtId="0" fontId="38" fillId="0" borderId="7" xfId="0" applyFont="1" applyFill="1" applyBorder="1" applyAlignment="1" applyProtection="1">
      <alignment horizontal="center" vertical="center" wrapText="1"/>
    </xf>
    <xf numFmtId="0" fontId="38" fillId="0" borderId="1" xfId="0" applyFont="1" applyBorder="1" applyAlignment="1" applyProtection="1">
      <alignment horizontal="center" vertical="top" wrapText="1"/>
      <protection locked="0"/>
    </xf>
    <xf numFmtId="0" fontId="38" fillId="0" borderId="1" xfId="0" applyFont="1" applyBorder="1" applyAlignment="1" applyProtection="1">
      <alignment horizontal="center" vertical="center" wrapText="1"/>
      <protection locked="0"/>
    </xf>
    <xf numFmtId="0" fontId="38" fillId="9" borderId="1" xfId="0" applyFont="1" applyFill="1" applyBorder="1" applyAlignment="1" applyProtection="1">
      <alignment horizontal="center" vertical="top" wrapText="1"/>
      <protection locked="0"/>
    </xf>
    <xf numFmtId="0" fontId="38" fillId="0" borderId="1" xfId="0" applyFont="1" applyFill="1" applyBorder="1" applyAlignment="1" applyProtection="1">
      <alignment horizontal="left" vertical="center" wrapText="1"/>
    </xf>
    <xf numFmtId="0" fontId="38" fillId="0" borderId="1" xfId="0" applyFont="1" applyFill="1" applyBorder="1" applyAlignment="1" applyProtection="1">
      <alignment horizontal="left" vertical="center" wrapText="1"/>
      <protection locked="0"/>
    </xf>
    <xf numFmtId="0" fontId="38" fillId="9" borderId="1" xfId="0" applyFont="1" applyFill="1" applyBorder="1" applyAlignment="1" applyProtection="1">
      <alignment horizontal="center" vertical="top" wrapText="1"/>
    </xf>
    <xf numFmtId="0" fontId="38"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top" wrapText="1"/>
      <protection locked="0"/>
    </xf>
    <xf numFmtId="0" fontId="38" fillId="0" borderId="1" xfId="0" applyFont="1" applyFill="1" applyBorder="1" applyAlignment="1" applyProtection="1">
      <alignment horizontal="left" vertical="center" wrapText="1"/>
    </xf>
    <xf numFmtId="0" fontId="38" fillId="0" borderId="7" xfId="0" applyFont="1" applyBorder="1" applyAlignment="1" applyProtection="1">
      <alignment horizontal="justify" vertical="center" wrapText="1"/>
      <protection locked="0"/>
    </xf>
    <xf numFmtId="0" fontId="7" fillId="0" borderId="26" xfId="0" applyFont="1" applyBorder="1" applyAlignment="1" applyProtection="1">
      <alignment horizontal="justify" vertical="center" wrapText="1"/>
      <protection locked="0"/>
    </xf>
    <xf numFmtId="0" fontId="63" fillId="0" borderId="1" xfId="0" applyFont="1" applyFill="1" applyBorder="1" applyAlignment="1" applyProtection="1">
      <alignment horizontal="justify" vertical="center" wrapText="1"/>
      <protection locked="0"/>
    </xf>
    <xf numFmtId="0" fontId="7" fillId="0" borderId="34" xfId="0" applyFont="1" applyBorder="1" applyAlignment="1" applyProtection="1">
      <alignment horizontal="justify" vertical="center" wrapText="1"/>
    </xf>
    <xf numFmtId="0" fontId="7" fillId="0" borderId="23" xfId="0" applyFont="1" applyBorder="1" applyAlignment="1" applyProtection="1">
      <alignment horizontal="justify" vertical="center" wrapText="1"/>
    </xf>
    <xf numFmtId="0" fontId="7" fillId="0" borderId="7" xfId="0" applyFont="1" applyFill="1" applyBorder="1" applyAlignment="1" applyProtection="1">
      <alignment horizontal="justify" vertical="center" wrapText="1"/>
      <protection locked="0"/>
    </xf>
    <xf numFmtId="0" fontId="7" fillId="0" borderId="6" xfId="0" applyFont="1" applyFill="1" applyBorder="1" applyAlignment="1" applyProtection="1">
      <alignment horizontal="justify" vertical="center" wrapText="1"/>
      <protection locked="0"/>
    </xf>
    <xf numFmtId="0" fontId="38" fillId="0" borderId="1" xfId="0" applyFont="1" applyFill="1" applyBorder="1" applyAlignment="1" applyProtection="1">
      <alignment horizontal="center" vertical="top" wrapText="1"/>
      <protection locked="0"/>
    </xf>
    <xf numFmtId="0" fontId="38" fillId="26" borderId="1" xfId="0" applyFont="1" applyFill="1" applyBorder="1" applyAlignment="1" applyProtection="1">
      <alignment vertical="center" wrapText="1"/>
    </xf>
    <xf numFmtId="0" fontId="38" fillId="26" borderId="1" xfId="0" applyFont="1" applyFill="1" applyBorder="1" applyAlignment="1" applyProtection="1">
      <alignment horizontal="justify" vertical="center" wrapText="1"/>
    </xf>
    <xf numFmtId="0" fontId="38" fillId="0" borderId="7" xfId="0" applyFont="1" applyBorder="1" applyAlignment="1" applyProtection="1">
      <alignment horizontal="justify" vertical="center" wrapText="1"/>
    </xf>
    <xf numFmtId="0" fontId="38" fillId="0" borderId="1" xfId="0" applyFont="1" applyBorder="1" applyAlignment="1" applyProtection="1">
      <alignment horizontal="justify" vertical="center" wrapText="1"/>
    </xf>
    <xf numFmtId="0" fontId="38" fillId="25" borderId="1" xfId="0" applyFont="1" applyFill="1" applyBorder="1" applyAlignment="1" applyProtection="1">
      <alignment vertical="center" wrapText="1"/>
    </xf>
    <xf numFmtId="0" fontId="38" fillId="0" borderId="1" xfId="0" applyFont="1" applyBorder="1" applyAlignment="1" applyProtection="1">
      <alignment vertical="center" wrapText="1"/>
      <protection locked="0"/>
    </xf>
    <xf numFmtId="0" fontId="38" fillId="0" borderId="1" xfId="0" applyFont="1" applyFill="1" applyBorder="1" applyAlignment="1" applyProtection="1">
      <alignment horizontal="justify" vertical="center" wrapText="1"/>
    </xf>
    <xf numFmtId="0" fontId="38" fillId="3" borderId="1" xfId="0" applyFont="1" applyFill="1" applyBorder="1" applyAlignment="1" applyProtection="1">
      <alignment vertical="center" wrapText="1"/>
    </xf>
    <xf numFmtId="0" fontId="38" fillId="44" borderId="1" xfId="0" applyFont="1" applyFill="1" applyBorder="1" applyAlignment="1" applyProtection="1">
      <alignment horizontal="justify" vertical="center" wrapText="1"/>
    </xf>
    <xf numFmtId="0" fontId="38" fillId="49" borderId="1" xfId="0" applyFont="1" applyFill="1" applyBorder="1" applyAlignment="1" applyProtection="1">
      <alignment horizontal="justify" vertical="center" wrapText="1"/>
    </xf>
    <xf numFmtId="0" fontId="38" fillId="31" borderId="1" xfId="0" applyFont="1" applyFill="1" applyBorder="1" applyAlignment="1" applyProtection="1">
      <alignment horizontal="justify" vertical="center" wrapText="1"/>
    </xf>
    <xf numFmtId="0" fontId="38" fillId="53" borderId="1" xfId="0" applyFont="1" applyFill="1" applyBorder="1" applyAlignment="1" applyProtection="1">
      <alignment horizontal="justify" vertical="center" wrapText="1"/>
    </xf>
    <xf numFmtId="0" fontId="38" fillId="47" borderId="1" xfId="0" applyFont="1" applyFill="1" applyBorder="1" applyAlignment="1" applyProtection="1">
      <alignment vertical="center" wrapText="1"/>
    </xf>
    <xf numFmtId="0" fontId="38" fillId="48" borderId="1" xfId="0" applyFont="1" applyFill="1" applyBorder="1" applyAlignment="1" applyProtection="1">
      <alignment horizontal="justify" vertical="center" wrapText="1"/>
    </xf>
    <xf numFmtId="0" fontId="38" fillId="0" borderId="6" xfId="0" applyFont="1" applyFill="1" applyBorder="1" applyAlignment="1" applyProtection="1">
      <alignment horizontal="justify" vertical="center" wrapText="1"/>
    </xf>
    <xf numFmtId="0" fontId="38" fillId="51" borderId="1" xfId="0" applyFont="1" applyFill="1" applyBorder="1" applyAlignment="1" applyProtection="1">
      <alignment horizontal="justify" vertical="center" wrapText="1"/>
    </xf>
    <xf numFmtId="0" fontId="38" fillId="52" borderId="1" xfId="0" applyFont="1" applyFill="1" applyBorder="1" applyAlignment="1" applyProtection="1">
      <alignment horizontal="justify" vertical="center" wrapText="1"/>
    </xf>
    <xf numFmtId="0" fontId="38" fillId="33" borderId="1" xfId="0" applyFont="1" applyFill="1" applyBorder="1" applyAlignment="1" applyProtection="1">
      <alignment vertical="center" wrapText="1"/>
    </xf>
    <xf numFmtId="0" fontId="38" fillId="52" borderId="1" xfId="0" applyFont="1" applyFill="1" applyBorder="1" applyAlignment="1" applyProtection="1">
      <alignment vertical="center" wrapText="1"/>
    </xf>
    <xf numFmtId="0" fontId="38" fillId="7" borderId="1" xfId="0" applyFont="1" applyFill="1" applyBorder="1" applyAlignment="1" applyProtection="1">
      <alignment horizontal="left" vertical="center" wrapText="1"/>
      <protection locked="0"/>
    </xf>
    <xf numFmtId="0" fontId="38" fillId="51" borderId="1" xfId="0" applyFont="1" applyFill="1" applyBorder="1" applyAlignment="1" applyProtection="1">
      <alignment horizontal="justify" vertical="center" wrapText="1"/>
      <protection locked="0"/>
    </xf>
    <xf numFmtId="0" fontId="38" fillId="52" borderId="1" xfId="0" applyFont="1" applyFill="1" applyBorder="1" applyAlignment="1" applyProtection="1">
      <alignment horizontal="justify" vertical="center" wrapText="1"/>
      <protection locked="0"/>
    </xf>
    <xf numFmtId="0" fontId="38" fillId="3" borderId="1" xfId="0" applyFont="1" applyFill="1" applyBorder="1" applyAlignment="1" applyProtection="1">
      <alignment horizontal="justify" vertical="center" wrapText="1"/>
    </xf>
    <xf numFmtId="0" fontId="38" fillId="25" borderId="1" xfId="0" applyFont="1" applyFill="1" applyBorder="1" applyAlignment="1" applyProtection="1">
      <alignment horizontal="justify" vertical="center" wrapText="1"/>
    </xf>
    <xf numFmtId="0" fontId="63" fillId="0" borderId="1" xfId="0" applyFont="1" applyFill="1" applyBorder="1" applyAlignment="1" applyProtection="1">
      <alignment horizontal="justify" vertical="center" wrapText="1"/>
    </xf>
    <xf numFmtId="0" fontId="38" fillId="57" borderId="34" xfId="0" applyFont="1" applyFill="1" applyBorder="1" applyAlignment="1" applyProtection="1">
      <alignment horizontal="justify" vertical="center" wrapText="1"/>
    </xf>
    <xf numFmtId="0" fontId="38" fillId="52" borderId="23" xfId="0" applyFont="1" applyFill="1" applyBorder="1" applyAlignment="1" applyProtection="1">
      <alignment horizontal="justify" vertical="center" wrapText="1"/>
    </xf>
    <xf numFmtId="0" fontId="38" fillId="53" borderId="23" xfId="0" applyFont="1" applyFill="1" applyBorder="1" applyAlignment="1" applyProtection="1">
      <alignment horizontal="justify" vertical="center" wrapText="1"/>
    </xf>
    <xf numFmtId="0" fontId="38" fillId="57" borderId="33" xfId="0" applyFont="1" applyFill="1" applyBorder="1" applyAlignment="1" applyProtection="1">
      <alignment horizontal="justify" vertical="center" wrapText="1"/>
    </xf>
    <xf numFmtId="0" fontId="38" fillId="0" borderId="33" xfId="0" applyFont="1" applyBorder="1" applyAlignment="1" applyProtection="1">
      <alignment horizontal="justify" vertical="center" wrapText="1"/>
    </xf>
    <xf numFmtId="0" fontId="38" fillId="0" borderId="33" xfId="0" applyFont="1" applyBorder="1" applyAlignment="1" applyProtection="1">
      <alignment horizontal="center" vertical="center" wrapText="1"/>
    </xf>
    <xf numFmtId="0" fontId="38" fillId="52" borderId="33" xfId="0" applyFont="1" applyFill="1" applyBorder="1" applyAlignment="1" applyProtection="1">
      <alignment horizontal="justify" vertical="center" wrapText="1"/>
    </xf>
    <xf numFmtId="0" fontId="38" fillId="53" borderId="33" xfId="0" applyFont="1" applyFill="1" applyBorder="1" applyAlignment="1" applyProtection="1">
      <alignment horizontal="justify" vertical="center" wrapText="1"/>
    </xf>
    <xf numFmtId="0" fontId="38" fillId="50" borderId="1" xfId="0" applyFont="1" applyFill="1" applyBorder="1" applyAlignment="1" applyProtection="1">
      <alignment horizontal="justify" vertical="center" wrapText="1"/>
    </xf>
    <xf numFmtId="0" fontId="38" fillId="2" borderId="1" xfId="0" applyFont="1" applyFill="1" applyBorder="1" applyAlignment="1" applyProtection="1">
      <alignment horizontal="justify" vertical="center" wrapText="1"/>
    </xf>
    <xf numFmtId="0" fontId="38" fillId="43" borderId="1" xfId="0" applyFont="1" applyFill="1" applyBorder="1" applyAlignment="1" applyProtection="1">
      <alignment horizontal="justify" vertical="center" wrapText="1"/>
    </xf>
    <xf numFmtId="0" fontId="38" fillId="55" borderId="1" xfId="0" applyFont="1" applyFill="1" applyBorder="1" applyAlignment="1" applyProtection="1">
      <alignment horizontal="justify" vertical="center" wrapText="1"/>
    </xf>
    <xf numFmtId="0" fontId="65" fillId="0" borderId="1" xfId="0" applyFont="1" applyBorder="1" applyAlignment="1" applyProtection="1">
      <alignment horizontal="justify" vertical="center" wrapText="1"/>
    </xf>
    <xf numFmtId="0" fontId="38" fillId="46" borderId="1" xfId="0" applyFont="1" applyFill="1" applyBorder="1" applyAlignment="1" applyProtection="1">
      <alignment horizontal="justify" vertical="center" wrapText="1"/>
    </xf>
    <xf numFmtId="0" fontId="38" fillId="0" borderId="1" xfId="0" applyFont="1" applyFill="1" applyBorder="1" applyAlignment="1">
      <alignment horizontal="justify" vertical="center" wrapText="1"/>
    </xf>
    <xf numFmtId="0" fontId="38" fillId="0" borderId="33" xfId="0" applyFont="1" applyBorder="1" applyAlignment="1" applyProtection="1">
      <alignment horizontal="justify" vertical="center" wrapText="1"/>
      <protection locked="0"/>
    </xf>
    <xf numFmtId="0" fontId="38" fillId="25" borderId="7" xfId="0" applyFont="1" applyFill="1" applyBorder="1" applyAlignment="1" applyProtection="1">
      <alignment horizontal="left" vertical="center" wrapText="1"/>
    </xf>
    <xf numFmtId="0" fontId="38" fillId="25" borderId="7" xfId="0" applyFont="1" applyFill="1" applyBorder="1" applyAlignment="1" applyProtection="1">
      <alignment horizontal="justify" vertical="center" wrapText="1"/>
      <protection locked="0"/>
    </xf>
    <xf numFmtId="0" fontId="38" fillId="25" borderId="1" xfId="0" applyFont="1" applyFill="1" applyBorder="1" applyAlignment="1" applyProtection="1">
      <alignment horizontal="justify" vertical="center" wrapText="1"/>
      <protection locked="0"/>
    </xf>
    <xf numFmtId="0" fontId="38" fillId="2" borderId="1" xfId="0" applyFont="1" applyFill="1" applyBorder="1" applyAlignment="1" applyProtection="1">
      <alignment horizontal="justify" vertical="center" wrapText="1"/>
      <protection locked="0"/>
    </xf>
    <xf numFmtId="0" fontId="38" fillId="2" borderId="7" xfId="0" applyFont="1" applyFill="1" applyBorder="1" applyAlignment="1" applyProtection="1">
      <alignment horizontal="justify" vertical="center" wrapText="1"/>
    </xf>
    <xf numFmtId="0" fontId="38" fillId="2" borderId="1" xfId="0" applyFont="1" applyFill="1" applyBorder="1" applyAlignment="1">
      <alignment horizontal="justify" vertical="center" wrapText="1"/>
    </xf>
    <xf numFmtId="0" fontId="38" fillId="54" borderId="7" xfId="0" applyFont="1" applyFill="1" applyBorder="1" applyAlignment="1" applyProtection="1">
      <alignment horizontal="justify" vertical="center" wrapText="1"/>
    </xf>
    <xf numFmtId="0" fontId="38" fillId="25" borderId="7" xfId="0" applyFont="1" applyFill="1" applyBorder="1" applyAlignment="1" applyProtection="1">
      <alignment horizontal="justify" vertical="center" wrapText="1"/>
    </xf>
    <xf numFmtId="0" fontId="38" fillId="0" borderId="7" xfId="0" applyFont="1" applyFill="1" applyBorder="1" applyAlignment="1" applyProtection="1">
      <alignment horizontal="justify" vertical="center" wrapText="1"/>
    </xf>
    <xf numFmtId="0" fontId="38" fillId="54" borderId="7" xfId="0" applyFont="1" applyFill="1" applyBorder="1" applyAlignment="1" applyProtection="1">
      <alignment horizontal="justify" vertical="center" wrapText="1"/>
      <protection locked="0"/>
    </xf>
    <xf numFmtId="0" fontId="40" fillId="0" borderId="1" xfId="0" applyFont="1" applyFill="1" applyBorder="1" applyAlignment="1" applyProtection="1">
      <alignment horizontal="justify" vertical="center" wrapText="1"/>
      <protection locked="0"/>
    </xf>
    <xf numFmtId="0" fontId="38" fillId="0" borderId="1" xfId="0" applyFont="1" applyBorder="1" applyAlignment="1" applyProtection="1">
      <alignment horizontal="center" vertical="top" wrapText="1"/>
      <protection locked="0"/>
    </xf>
    <xf numFmtId="0" fontId="38" fillId="9" borderId="1" xfId="0" applyFont="1" applyFill="1" applyBorder="1" applyAlignment="1" applyProtection="1">
      <alignment horizontal="center" vertical="top" wrapText="1"/>
    </xf>
    <xf numFmtId="0" fontId="38" fillId="0" borderId="1" xfId="0" applyFont="1" applyBorder="1" applyAlignment="1" applyProtection="1">
      <alignment horizontal="center" vertical="center" wrapText="1"/>
      <protection locked="0"/>
    </xf>
    <xf numFmtId="0" fontId="38" fillId="9" borderId="1" xfId="0" applyFont="1" applyFill="1" applyBorder="1" applyAlignment="1" applyProtection="1">
      <alignment horizontal="center" vertical="top" wrapText="1"/>
      <protection locked="0"/>
    </xf>
    <xf numFmtId="0" fontId="38" fillId="0" borderId="1" xfId="0" applyFont="1" applyFill="1" applyBorder="1" applyAlignment="1" applyProtection="1">
      <alignment horizontal="left" vertical="center" wrapText="1"/>
    </xf>
    <xf numFmtId="0" fontId="38" fillId="0" borderId="1"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center" vertical="top" wrapText="1"/>
    </xf>
    <xf numFmtId="0" fontId="38" fillId="0" borderId="1" xfId="0" applyFont="1" applyBorder="1" applyAlignment="1" applyProtection="1">
      <alignment horizontal="center" vertical="center" wrapText="1"/>
      <protection locked="0"/>
    </xf>
    <xf numFmtId="0" fontId="18" fillId="6" borderId="1" xfId="0" applyFont="1" applyFill="1" applyBorder="1" applyAlignment="1" applyProtection="1">
      <alignment horizontal="center" vertical="center" wrapText="1"/>
      <protection locked="0"/>
    </xf>
    <xf numFmtId="0" fontId="38" fillId="0" borderId="6" xfId="0" applyFont="1" applyBorder="1" applyAlignment="1" applyProtection="1">
      <alignment horizontal="justify" vertical="center" wrapText="1"/>
      <protection locked="0"/>
    </xf>
    <xf numFmtId="0" fontId="38" fillId="0" borderId="8" xfId="0" applyFont="1" applyBorder="1" applyAlignment="1" applyProtection="1">
      <alignment horizontal="justify" vertical="center" wrapText="1"/>
      <protection locked="0"/>
    </xf>
    <xf numFmtId="0" fontId="38" fillId="0" borderId="7" xfId="0" applyFont="1" applyBorder="1" applyAlignment="1" applyProtection="1">
      <alignment horizontal="justify" vertical="center" wrapText="1"/>
      <protection locked="0"/>
    </xf>
    <xf numFmtId="0" fontId="38" fillId="0" borderId="1" xfId="0" applyFont="1" applyBorder="1" applyAlignment="1" applyProtection="1">
      <alignment horizontal="center" vertical="top" wrapText="1"/>
      <protection locked="0"/>
    </xf>
    <xf numFmtId="0" fontId="40" fillId="0" borderId="1" xfId="0" applyFont="1" applyBorder="1" applyAlignment="1" applyProtection="1">
      <alignment horizontal="center" vertical="top" wrapText="1"/>
      <protection locked="0"/>
    </xf>
    <xf numFmtId="0" fontId="40" fillId="9" borderId="1" xfId="0" applyFont="1" applyFill="1" applyBorder="1" applyAlignment="1" applyProtection="1">
      <alignment horizontal="center" vertical="top" wrapText="1"/>
      <protection locked="0"/>
    </xf>
    <xf numFmtId="0" fontId="38" fillId="9" borderId="1" xfId="0" applyFont="1" applyFill="1" applyBorder="1" applyAlignment="1" applyProtection="1">
      <alignment horizontal="center" vertical="top" wrapText="1"/>
    </xf>
    <xf numFmtId="0" fontId="38" fillId="9" borderId="1" xfId="0" applyFont="1" applyFill="1" applyBorder="1" applyAlignment="1" applyProtection="1">
      <alignment horizontal="center" vertical="top" wrapText="1"/>
      <protection locked="0"/>
    </xf>
    <xf numFmtId="0" fontId="38" fillId="0" borderId="1" xfId="0" applyFont="1" applyBorder="1" applyAlignment="1" applyProtection="1">
      <alignment horizontal="center" vertical="top" wrapText="1"/>
    </xf>
    <xf numFmtId="0" fontId="18" fillId="9" borderId="1" xfId="0" applyFont="1" applyFill="1" applyBorder="1" applyAlignment="1" applyProtection="1">
      <alignment horizontal="center" vertical="top" wrapText="1"/>
    </xf>
    <xf numFmtId="0" fontId="18" fillId="43" borderId="1" xfId="0" applyFont="1" applyFill="1" applyBorder="1" applyAlignment="1" applyProtection="1">
      <alignment horizontal="right" vertical="center" wrapText="1"/>
    </xf>
    <xf numFmtId="0" fontId="40" fillId="9" borderId="1" xfId="0" applyFont="1" applyFill="1" applyBorder="1" applyAlignment="1" applyProtection="1">
      <alignment horizontal="center" vertical="top" wrapText="1"/>
    </xf>
    <xf numFmtId="0" fontId="38" fillId="45" borderId="1" xfId="0" applyFont="1" applyFill="1" applyBorder="1" applyAlignment="1" applyProtection="1">
      <alignment horizontal="center" vertical="top" wrapText="1"/>
    </xf>
    <xf numFmtId="0" fontId="38" fillId="6" borderId="1" xfId="0" applyFont="1" applyFill="1" applyBorder="1" applyAlignment="1" applyProtection="1">
      <alignment horizontal="center" vertical="top" wrapText="1"/>
    </xf>
    <xf numFmtId="1" fontId="38" fillId="9" borderId="1" xfId="0" applyNumberFormat="1" applyFont="1" applyFill="1" applyBorder="1" applyAlignment="1" applyProtection="1">
      <alignment horizontal="center" vertical="top" wrapText="1"/>
    </xf>
    <xf numFmtId="0" fontId="42" fillId="38" borderId="1" xfId="0" applyFont="1" applyFill="1" applyBorder="1" applyAlignment="1" applyProtection="1">
      <alignment horizontal="center" vertical="center" wrapText="1"/>
    </xf>
    <xf numFmtId="0" fontId="42" fillId="40" borderId="1" xfId="0" applyFont="1" applyFill="1" applyBorder="1" applyAlignment="1" applyProtection="1">
      <alignment horizontal="center" vertical="center" wrapText="1"/>
    </xf>
    <xf numFmtId="0" fontId="42" fillId="39" borderId="1" xfId="0" applyFont="1" applyFill="1" applyBorder="1" applyAlignment="1" applyProtection="1">
      <alignment horizontal="center" vertical="center" wrapText="1"/>
    </xf>
    <xf numFmtId="2" fontId="42" fillId="40" borderId="1" xfId="0" applyNumberFormat="1" applyFont="1" applyFill="1" applyBorder="1" applyAlignment="1" applyProtection="1">
      <alignment horizontal="center" vertical="center" wrapText="1"/>
    </xf>
    <xf numFmtId="0" fontId="9" fillId="29" borderId="1"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6" fillId="17" borderId="1" xfId="0" applyFont="1" applyFill="1" applyBorder="1" applyAlignment="1" applyProtection="1">
      <alignment horizontal="center" vertical="center" wrapText="1"/>
    </xf>
    <xf numFmtId="0" fontId="42" fillId="24" borderId="1" xfId="0" applyFont="1" applyFill="1" applyBorder="1" applyAlignment="1" applyProtection="1">
      <alignment horizontal="center" vertical="center" wrapText="1"/>
    </xf>
    <xf numFmtId="0" fontId="42" fillId="41" borderId="1" xfId="0" applyFont="1" applyFill="1" applyBorder="1" applyAlignment="1" applyProtection="1">
      <alignment horizontal="center" vertical="center" wrapText="1"/>
    </xf>
    <xf numFmtId="0" fontId="6" fillId="17" borderId="1" xfId="0" applyFont="1" applyFill="1" applyBorder="1" applyAlignment="1" applyProtection="1">
      <alignment horizontal="left" vertical="center" wrapText="1"/>
    </xf>
    <xf numFmtId="0" fontId="42" fillId="17" borderId="1" xfId="0" applyFont="1" applyFill="1" applyBorder="1" applyAlignment="1" applyProtection="1">
      <alignment horizontal="center" vertical="center" wrapText="1"/>
    </xf>
    <xf numFmtId="0" fontId="18" fillId="34" borderId="1" xfId="0" applyFont="1" applyFill="1" applyBorder="1" applyAlignment="1" applyProtection="1">
      <alignment horizontal="center" vertical="center" wrapText="1"/>
    </xf>
    <xf numFmtId="0" fontId="18" fillId="0" borderId="1" xfId="0" applyFont="1" applyFill="1" applyBorder="1" applyAlignment="1" applyProtection="1">
      <alignment horizontal="center" vertical="top" wrapText="1"/>
    </xf>
    <xf numFmtId="0" fontId="18" fillId="22" borderId="1" xfId="0" applyFont="1" applyFill="1" applyBorder="1" applyAlignment="1" applyProtection="1">
      <alignment horizontal="left" vertical="center"/>
    </xf>
    <xf numFmtId="0" fontId="38" fillId="0" borderId="2" xfId="0" applyFont="1" applyFill="1" applyBorder="1" applyAlignment="1" applyProtection="1">
      <alignment horizontal="left" vertical="center" wrapText="1"/>
    </xf>
    <xf numFmtId="0" fontId="38" fillId="0" borderId="3" xfId="0" applyFont="1" applyFill="1" applyBorder="1" applyAlignment="1" applyProtection="1">
      <alignment horizontal="left" vertical="center" wrapText="1"/>
    </xf>
    <xf numFmtId="0" fontId="38" fillId="0" borderId="4" xfId="0" applyFont="1" applyFill="1" applyBorder="1" applyAlignment="1" applyProtection="1">
      <alignment horizontal="left" vertical="center" wrapText="1"/>
    </xf>
    <xf numFmtId="0" fontId="42" fillId="22" borderId="1" xfId="0" applyFont="1" applyFill="1" applyBorder="1" applyAlignment="1" applyProtection="1">
      <alignment horizontal="left" vertical="center"/>
    </xf>
    <xf numFmtId="0" fontId="18" fillId="22" borderId="1" xfId="0" applyFont="1" applyFill="1" applyBorder="1" applyAlignment="1" applyProtection="1">
      <alignment horizontal="center" vertical="center"/>
    </xf>
    <xf numFmtId="0" fontId="38" fillId="0" borderId="1" xfId="0" applyFont="1" applyFill="1" applyBorder="1" applyAlignment="1" applyProtection="1">
      <alignment horizontal="left" vertical="center"/>
      <protection locked="0"/>
    </xf>
    <xf numFmtId="0" fontId="38"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center" vertical="center" wrapText="1"/>
    </xf>
    <xf numFmtId="0" fontId="38" fillId="0" borderId="1" xfId="0" applyFont="1" applyFill="1" applyBorder="1" applyAlignment="1" applyProtection="1">
      <alignment horizontal="left" vertical="center"/>
    </xf>
    <xf numFmtId="14" fontId="38" fillId="0" borderId="1" xfId="0" applyNumberFormat="1" applyFont="1" applyFill="1" applyBorder="1" applyAlignment="1" applyProtection="1">
      <alignment horizontal="center" vertical="center"/>
    </xf>
    <xf numFmtId="0" fontId="6" fillId="9" borderId="1" xfId="0" applyFont="1" applyFill="1" applyBorder="1" applyAlignment="1" applyProtection="1">
      <alignment horizontal="left" vertical="center" wrapText="1"/>
    </xf>
    <xf numFmtId="0" fontId="42" fillId="0" borderId="1" xfId="0" applyFont="1" applyFill="1" applyBorder="1" applyAlignment="1" applyProtection="1">
      <alignment horizontal="center" vertical="top" wrapText="1"/>
    </xf>
    <xf numFmtId="0" fontId="38" fillId="0" borderId="1" xfId="0" applyFont="1" applyFill="1" applyBorder="1" applyAlignment="1" applyProtection="1">
      <alignment horizontal="left" vertical="center" wrapText="1"/>
    </xf>
    <xf numFmtId="0" fontId="15" fillId="41" borderId="1"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14" fontId="38" fillId="0" borderId="1" xfId="0" applyNumberFormat="1" applyFont="1" applyFill="1" applyBorder="1" applyAlignment="1" applyProtection="1">
      <alignment horizontal="left" vertical="center"/>
    </xf>
    <xf numFmtId="0" fontId="38" fillId="0" borderId="1" xfId="0" applyFont="1" applyFill="1" applyBorder="1" applyAlignment="1" applyProtection="1">
      <alignment horizontal="center" vertical="top" wrapText="1"/>
    </xf>
    <xf numFmtId="0" fontId="12" fillId="0" borderId="1" xfId="0" applyFont="1" applyFill="1" applyBorder="1" applyAlignment="1" applyProtection="1">
      <alignment horizontal="center" vertical="center" wrapText="1"/>
    </xf>
    <xf numFmtId="0" fontId="12" fillId="9" borderId="2" xfId="0" applyNumberFormat="1" applyFont="1" applyFill="1" applyBorder="1" applyAlignment="1" applyProtection="1">
      <alignment horizontal="left" vertical="center" wrapText="1"/>
    </xf>
    <xf numFmtId="0" fontId="12" fillId="9" borderId="4" xfId="0" applyNumberFormat="1" applyFont="1" applyFill="1" applyBorder="1" applyAlignment="1" applyProtection="1">
      <alignment horizontal="left" vertical="center" wrapText="1"/>
    </xf>
    <xf numFmtId="0" fontId="11" fillId="9" borderId="19" xfId="4" applyFont="1" applyFill="1" applyBorder="1" applyAlignment="1">
      <alignment horizontal="center" vertical="top" wrapText="1"/>
    </xf>
    <xf numFmtId="0" fontId="11" fillId="9" borderId="20" xfId="4" applyFont="1" applyFill="1" applyBorder="1" applyAlignment="1">
      <alignment horizontal="center" vertical="top" wrapText="1"/>
    </xf>
    <xf numFmtId="0" fontId="11" fillId="9" borderId="15" xfId="4" applyFont="1" applyFill="1" applyBorder="1" applyAlignment="1">
      <alignment horizontal="center" vertical="top" wrapText="1"/>
    </xf>
    <xf numFmtId="0" fontId="11" fillId="9" borderId="11" xfId="4" applyFont="1" applyFill="1" applyBorder="1" applyAlignment="1">
      <alignment horizontal="center" vertical="top" wrapText="1"/>
    </xf>
    <xf numFmtId="0" fontId="11" fillId="9" borderId="22" xfId="4" applyFont="1" applyFill="1" applyBorder="1" applyAlignment="1">
      <alignment horizontal="center" vertical="top" wrapText="1"/>
    </xf>
    <xf numFmtId="0" fontId="11" fillId="9" borderId="21" xfId="4" applyFont="1" applyFill="1" applyBorder="1" applyAlignment="1">
      <alignment horizontal="center" vertical="top" wrapText="1"/>
    </xf>
    <xf numFmtId="0" fontId="11" fillId="9" borderId="1" xfId="4" applyFont="1" applyFill="1" applyBorder="1" applyAlignment="1">
      <alignment horizontal="center" vertical="center" wrapText="1"/>
    </xf>
    <xf numFmtId="0" fontId="11" fillId="0" borderId="0" xfId="4" applyFont="1" applyFill="1" applyBorder="1" applyAlignment="1">
      <alignment horizontal="center"/>
    </xf>
    <xf numFmtId="0" fontId="11" fillId="22" borderId="1" xfId="4" applyFont="1" applyFill="1" applyBorder="1" applyAlignment="1">
      <alignment horizontal="center" vertical="center" wrapText="1"/>
    </xf>
    <xf numFmtId="0" fontId="11" fillId="22" borderId="2" xfId="4" applyFont="1" applyFill="1" applyBorder="1" applyAlignment="1">
      <alignment horizontal="center" vertical="center" wrapText="1"/>
    </xf>
    <xf numFmtId="0" fontId="11" fillId="22" borderId="4" xfId="4" applyFont="1" applyFill="1" applyBorder="1" applyAlignment="1">
      <alignment horizontal="center" vertical="center" wrapText="1"/>
    </xf>
    <xf numFmtId="0" fontId="5" fillId="0" borderId="22" xfId="37" applyFont="1" applyFill="1" applyBorder="1" applyAlignment="1">
      <alignment horizontal="center" vertical="center"/>
    </xf>
    <xf numFmtId="0" fontId="5" fillId="0" borderId="5" xfId="37" applyFont="1" applyFill="1" applyBorder="1" applyAlignment="1">
      <alignment horizontal="center" vertical="center"/>
    </xf>
    <xf numFmtId="0" fontId="5" fillId="0" borderId="21" xfId="37" applyFont="1" applyFill="1" applyBorder="1" applyAlignment="1">
      <alignment horizontal="center" vertical="center"/>
    </xf>
    <xf numFmtId="0" fontId="11" fillId="22" borderId="1" xfId="4" applyFont="1" applyFill="1" applyBorder="1" applyAlignment="1">
      <alignment horizontal="center" vertical="center"/>
    </xf>
    <xf numFmtId="0" fontId="11" fillId="0" borderId="6" xfId="4" applyFont="1" applyBorder="1" applyAlignment="1">
      <alignment horizontal="center" vertical="center"/>
    </xf>
    <xf numFmtId="0" fontId="5" fillId="0" borderId="6" xfId="4" applyFont="1" applyBorder="1" applyAlignment="1">
      <alignment horizontal="center"/>
    </xf>
    <xf numFmtId="0" fontId="11" fillId="0" borderId="8" xfId="4" applyFont="1" applyBorder="1" applyAlignment="1">
      <alignment horizontal="center" vertical="center"/>
    </xf>
    <xf numFmtId="0" fontId="5" fillId="0" borderId="7" xfId="4" applyFont="1" applyBorder="1" applyAlignment="1">
      <alignment horizontal="center" vertical="center"/>
    </xf>
    <xf numFmtId="0" fontId="11" fillId="22" borderId="2" xfId="37" applyFont="1" applyFill="1" applyBorder="1" applyAlignment="1">
      <alignment horizontal="center" vertical="center"/>
    </xf>
    <xf numFmtId="0" fontId="11" fillId="22" borderId="3" xfId="37" applyFont="1" applyFill="1" applyBorder="1" applyAlignment="1">
      <alignment horizontal="center" vertical="center"/>
    </xf>
    <xf numFmtId="0" fontId="11" fillId="22" borderId="4" xfId="37" applyFont="1" applyFill="1" applyBorder="1" applyAlignment="1">
      <alignment horizontal="center" vertical="center"/>
    </xf>
    <xf numFmtId="0" fontId="5" fillId="0" borderId="19" xfId="37" applyFont="1" applyFill="1" applyBorder="1" applyAlignment="1">
      <alignment horizontal="center" vertical="center"/>
    </xf>
    <xf numFmtId="0" fontId="5" fillId="0" borderId="12" xfId="37" applyFont="1" applyFill="1" applyBorder="1" applyAlignment="1">
      <alignment horizontal="center" vertical="center"/>
    </xf>
    <xf numFmtId="0" fontId="5" fillId="0" borderId="20" xfId="37" applyFont="1" applyFill="1" applyBorder="1" applyAlignment="1">
      <alignment horizontal="center" vertical="center"/>
    </xf>
    <xf numFmtId="0" fontId="11" fillId="0" borderId="15" xfId="37" applyFont="1" applyFill="1" applyBorder="1" applyAlignment="1">
      <alignment horizontal="center" vertical="center"/>
    </xf>
    <xf numFmtId="0" fontId="11" fillId="0" borderId="0" xfId="37" applyFont="1" applyFill="1" applyBorder="1" applyAlignment="1">
      <alignment horizontal="center" vertical="center"/>
    </xf>
    <xf numFmtId="0" fontId="11" fillId="0" borderId="11" xfId="37" applyFont="1" applyFill="1" applyBorder="1" applyAlignment="1">
      <alignment horizontal="center" vertical="center"/>
    </xf>
    <xf numFmtId="0" fontId="22" fillId="0" borderId="0" xfId="0" applyFont="1" applyAlignment="1" applyProtection="1">
      <alignment horizontal="center" vertical="center" wrapText="1"/>
    </xf>
    <xf numFmtId="0" fontId="22" fillId="0" borderId="5" xfId="0" applyFont="1" applyBorder="1" applyAlignment="1">
      <alignment horizontal="center" vertical="center" wrapText="1"/>
    </xf>
    <xf numFmtId="0" fontId="15" fillId="27" borderId="13"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32" fillId="22" borderId="2" xfId="0" applyFont="1" applyFill="1" applyBorder="1" applyAlignment="1">
      <alignment horizontal="center" vertical="center" wrapText="1"/>
    </xf>
    <xf numFmtId="0" fontId="32" fillId="22" borderId="3" xfId="0" applyFont="1" applyFill="1" applyBorder="1" applyAlignment="1">
      <alignment horizontal="center" vertical="center" wrapText="1"/>
    </xf>
    <xf numFmtId="0" fontId="32" fillId="22"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24" borderId="6" xfId="0" applyFont="1" applyFill="1" applyBorder="1" applyAlignment="1">
      <alignment horizontal="center" vertical="center" wrapText="1"/>
    </xf>
    <xf numFmtId="0" fontId="19" fillId="24" borderId="7" xfId="0" applyFont="1" applyFill="1" applyBorder="1" applyAlignment="1">
      <alignment horizontal="center" vertical="center" wrapText="1"/>
    </xf>
    <xf numFmtId="0" fontId="19" fillId="24" borderId="1" xfId="0" applyFont="1" applyFill="1" applyBorder="1" applyAlignment="1">
      <alignment horizontal="center" vertical="center" wrapText="1"/>
    </xf>
    <xf numFmtId="0" fontId="23" fillId="0" borderId="2" xfId="0" applyFont="1" applyBorder="1" applyAlignment="1">
      <alignment horizontal="center"/>
    </xf>
    <xf numFmtId="0" fontId="23" fillId="0" borderId="4" xfId="0" applyFont="1" applyBorder="1" applyAlignment="1">
      <alignment horizontal="center"/>
    </xf>
    <xf numFmtId="0" fontId="23" fillId="33" borderId="1" xfId="0" applyFont="1" applyFill="1" applyBorder="1" applyAlignment="1">
      <alignment horizontal="center" vertical="center" wrapText="1"/>
    </xf>
    <xf numFmtId="0" fontId="19" fillId="29" borderId="1" xfId="0" applyFont="1" applyFill="1" applyBorder="1" applyAlignment="1">
      <alignment horizontal="center" vertical="center" wrapText="1"/>
    </xf>
    <xf numFmtId="0" fontId="24" fillId="0" borderId="1" xfId="0" applyFont="1" applyBorder="1" applyAlignment="1">
      <alignment horizontal="center" vertical="center"/>
    </xf>
    <xf numFmtId="0" fontId="66" fillId="60" borderId="1" xfId="0" applyFont="1" applyFill="1" applyBorder="1" applyAlignment="1" applyProtection="1">
      <alignment horizontal="left" vertical="top" wrapText="1"/>
    </xf>
    <xf numFmtId="0" fontId="66" fillId="60" borderId="35" xfId="0" applyFont="1" applyFill="1" applyBorder="1" applyAlignment="1" applyProtection="1">
      <alignment horizontal="center" vertical="top" wrapText="1"/>
    </xf>
    <xf numFmtId="0" fontId="18" fillId="43" borderId="2" xfId="0" applyFont="1" applyFill="1" applyBorder="1" applyAlignment="1" applyProtection="1">
      <alignment horizontal="right" vertical="center" wrapText="1"/>
    </xf>
    <xf numFmtId="0" fontId="18" fillId="43" borderId="3" xfId="0" applyFont="1" applyFill="1" applyBorder="1" applyAlignment="1" applyProtection="1">
      <alignment horizontal="right" vertical="center" wrapText="1"/>
    </xf>
    <xf numFmtId="0" fontId="18" fillId="43" borderId="4" xfId="0" applyFont="1" applyFill="1" applyBorder="1" applyAlignment="1" applyProtection="1">
      <alignment horizontal="right" vertical="center" wrapText="1"/>
    </xf>
    <xf numFmtId="0" fontId="66" fillId="60" borderId="35" xfId="0" applyFont="1" applyFill="1" applyBorder="1" applyAlignment="1" applyProtection="1">
      <alignment horizontal="left" vertical="top" wrapText="1"/>
    </xf>
    <xf numFmtId="0" fontId="0" fillId="0" borderId="0" xfId="0" applyAlignment="1">
      <alignment horizontal="center" vertical="center" wrapText="1"/>
    </xf>
    <xf numFmtId="0" fontId="4" fillId="0" borderId="0" xfId="0" applyFont="1" applyAlignment="1">
      <alignment horizontal="center" vertical="center" wrapText="1"/>
    </xf>
    <xf numFmtId="0" fontId="66" fillId="60" borderId="36" xfId="0" applyFont="1" applyFill="1" applyBorder="1" applyAlignment="1" applyProtection="1">
      <alignment horizontal="center" vertical="top" wrapText="1"/>
    </xf>
    <xf numFmtId="0" fontId="66" fillId="60" borderId="36" xfId="0" applyFont="1" applyFill="1" applyBorder="1" applyAlignment="1" applyProtection="1">
      <alignment horizontal="left" vertical="top" wrapText="1"/>
    </xf>
    <xf numFmtId="0" fontId="66" fillId="60" borderId="1" xfId="0" applyFont="1" applyFill="1" applyBorder="1" applyAlignment="1" applyProtection="1">
      <alignment horizontal="center" vertical="top" wrapText="1"/>
    </xf>
    <xf numFmtId="0" fontId="38" fillId="0" borderId="6" xfId="0"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4" fillId="0" borderId="1" xfId="0" applyFont="1" applyBorder="1" applyAlignment="1">
      <alignment horizontal="center" vertical="center" wrapText="1"/>
    </xf>
  </cellXfs>
  <cellStyles count="82">
    <cellStyle name="Euro" xfId="5"/>
    <cellStyle name="Millares" xfId="2" builtinId="3"/>
    <cellStyle name="Millares 10" xfId="6"/>
    <cellStyle name="Millares 11" xfId="7"/>
    <cellStyle name="Millares 12" xfId="8"/>
    <cellStyle name="Millares 13" xfId="9"/>
    <cellStyle name="Millares 2" xfId="10"/>
    <cellStyle name="Millares 3" xfId="11"/>
    <cellStyle name="Millares 4" xfId="12"/>
    <cellStyle name="Millares 5" xfId="13"/>
    <cellStyle name="Millares 6" xfId="14"/>
    <cellStyle name="Millares 7" xfId="15"/>
    <cellStyle name="Millares 8" xfId="16"/>
    <cellStyle name="Millares 9" xfId="17"/>
    <cellStyle name="Moneda 2" xfId="18"/>
    <cellStyle name="Moneda 3" xfId="19"/>
    <cellStyle name="Moneda 4" xfId="20"/>
    <cellStyle name="Moneda 5" xfId="21"/>
    <cellStyle name="Moneda 6" xfId="22"/>
    <cellStyle name="Moneda 7" xfId="23"/>
    <cellStyle name="Normal" xfId="0" builtinId="0"/>
    <cellStyle name="Normal 10" xfId="24"/>
    <cellStyle name="Normal 11" xfId="25"/>
    <cellStyle name="Normal 12" xfId="26"/>
    <cellStyle name="Normal 13" xfId="27"/>
    <cellStyle name="Normal 14" xfId="28"/>
    <cellStyle name="Normal 14 2" xfId="29"/>
    <cellStyle name="Normal 15" xfId="30"/>
    <cellStyle name="Normal 15 2" xfId="31"/>
    <cellStyle name="Normal 16" xfId="32"/>
    <cellStyle name="Normal 16 2" xfId="33"/>
    <cellStyle name="Normal 17" xfId="34"/>
    <cellStyle name="Normal 18" xfId="35"/>
    <cellStyle name="Normal 19" xfId="36"/>
    <cellStyle name="Normal 2" xfId="1"/>
    <cellStyle name="Normal 2 10" xfId="37"/>
    <cellStyle name="Normal 2 12" xfId="38"/>
    <cellStyle name="Normal 2 13" xfId="39"/>
    <cellStyle name="Normal 2 14" xfId="40"/>
    <cellStyle name="Normal 2 15" xfId="41"/>
    <cellStyle name="Normal 2 16" xfId="42"/>
    <cellStyle name="Normal 2 17" xfId="43"/>
    <cellStyle name="Normal 2 18" xfId="44"/>
    <cellStyle name="Normal 2 19" xfId="45"/>
    <cellStyle name="Normal 2 2" xfId="4"/>
    <cellStyle name="Normal 2 2 2" xfId="46"/>
    <cellStyle name="Normal 2 2_F02-G02-04 versión 2  SOLICITUD TRASLADOS PTLES  MOD  PLAN CPRAS 2010" xfId="47"/>
    <cellStyle name="Normal 2 4" xfId="48"/>
    <cellStyle name="Normal 2 5" xfId="49"/>
    <cellStyle name="Normal 2 6" xfId="50"/>
    <cellStyle name="Normal 2 7" xfId="51"/>
    <cellStyle name="Normal 2 8" xfId="52"/>
    <cellStyle name="Normal 2 9" xfId="53"/>
    <cellStyle name="Normal 2_9 Noviembre modificaciones" xfId="54"/>
    <cellStyle name="Normal 20" xfId="55"/>
    <cellStyle name="Normal 21" xfId="56"/>
    <cellStyle name="Normal 22" xfId="57"/>
    <cellStyle name="Normal 23" xfId="58"/>
    <cellStyle name="Normal 24" xfId="59"/>
    <cellStyle name="Normal 25" xfId="60"/>
    <cellStyle name="Normal 25 2" xfId="61"/>
    <cellStyle name="Normal 26" xfId="62"/>
    <cellStyle name="Normal 27" xfId="63"/>
    <cellStyle name="Normal 28" xfId="64"/>
    <cellStyle name="Normal 29" xfId="65"/>
    <cellStyle name="Normal 29 2" xfId="66"/>
    <cellStyle name="Normal 3" xfId="67"/>
    <cellStyle name="Normal 3 2" xfId="68"/>
    <cellStyle name="Normal 30" xfId="69"/>
    <cellStyle name="Normal 31" xfId="70"/>
    <cellStyle name="Normal 32" xfId="71"/>
    <cellStyle name="Normal 33" xfId="72"/>
    <cellStyle name="Normal 4" xfId="73"/>
    <cellStyle name="Normal 5" xfId="74"/>
    <cellStyle name="Normal 5 2" xfId="75"/>
    <cellStyle name="Normal 5_F02-G02-04 versión 2  SOLICITUD TRASLADOS PTLES  MOD  PLAN CPRAS 2010" xfId="76"/>
    <cellStyle name="Normal 6" xfId="77"/>
    <cellStyle name="Normal 6 2" xfId="78"/>
    <cellStyle name="Normal 7" xfId="79"/>
    <cellStyle name="Normal 8" xfId="80"/>
    <cellStyle name="Normal 9" xfId="81"/>
    <cellStyle name="Porcentaje" xfId="3" builtinId="5"/>
  </cellStyles>
  <dxfs count="216">
    <dxf>
      <font>
        <color auto="1"/>
      </font>
      <fill>
        <patternFill>
          <bgColor rgb="FFFF7B21"/>
        </patternFill>
      </fill>
    </dxf>
    <dxf>
      <fill>
        <patternFill>
          <bgColor rgb="FF00B050"/>
        </patternFill>
      </fill>
    </dxf>
    <dxf>
      <fill>
        <patternFill>
          <bgColor rgb="FFF3F81C"/>
        </patternFill>
      </fill>
    </dxf>
    <dxf>
      <fill>
        <patternFill>
          <bgColor rgb="FFFF0000"/>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
      <font>
        <color auto="1"/>
      </font>
      <fill>
        <patternFill>
          <bgColor rgb="FFFF7B21"/>
        </patternFill>
      </fill>
    </dxf>
    <dxf>
      <fill>
        <patternFill>
          <bgColor rgb="FF00B050"/>
        </patternFill>
      </fill>
    </dxf>
    <dxf>
      <fill>
        <patternFill>
          <bgColor rgb="FFF3F81C"/>
        </patternFill>
      </fill>
    </dxf>
    <dxf>
      <fill>
        <patternFill>
          <bgColor rgb="FFFF0000"/>
        </patternFill>
      </fill>
    </dxf>
    <dxf>
      <fill>
        <patternFill>
          <bgColor theme="4"/>
        </patternFill>
      </fill>
    </dxf>
    <dxf>
      <fill>
        <patternFill>
          <bgColor rgb="FFFF0000"/>
        </patternFill>
      </fill>
    </dxf>
    <dxf>
      <fill>
        <patternFill>
          <bgColor rgb="FFFFFF00"/>
        </patternFill>
      </fill>
    </dxf>
    <dxf>
      <fill>
        <patternFill>
          <bgColor rgb="FF00B050"/>
        </patternFill>
      </fill>
    </dxf>
    <dxf>
      <fill>
        <patternFill>
          <bgColor theme="9"/>
        </patternFill>
      </fill>
    </dxf>
  </dxfs>
  <tableStyles count="0" defaultTableStyle="TableStyleMedium9" defaultPivotStyle="PivotStyleLight16"/>
  <colors>
    <mruColors>
      <color rgb="FF00FF00"/>
      <color rgb="FFFF0066"/>
      <color rgb="FFFF99FF"/>
      <color rgb="FFFF7C80"/>
      <color rgb="FFFFFF8B"/>
      <color rgb="FFFFFF99"/>
      <color rgb="FF0000FF"/>
      <color rgb="FFC285FF"/>
      <color rgb="FFCCFF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752475</xdr:colOff>
          <xdr:row>2</xdr:row>
          <xdr:rowOff>133350</xdr:rowOff>
        </xdr:from>
        <xdr:to>
          <xdr:col>1</xdr:col>
          <xdr:colOff>1295400</xdr:colOff>
          <xdr:row>3</xdr:row>
          <xdr:rowOff>276225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123825</xdr:rowOff>
        </xdr:from>
        <xdr:to>
          <xdr:col>5</xdr:col>
          <xdr:colOff>0</xdr:colOff>
          <xdr:row>3</xdr:row>
          <xdr:rowOff>276225</xdr:rowOff>
        </xdr:to>
        <xdr:sp macro="" textlink="">
          <xdr:nvSpPr>
            <xdr:cNvPr id="1036" name="Object 12" hidden="1">
              <a:extLst>
                <a:ext uri="{63B3BB69-23CF-44E3-9099-C40C66FF867C}">
                  <a14:compatExt spid="_x0000_s103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152400</xdr:rowOff>
        </xdr:from>
        <xdr:to>
          <xdr:col>5</xdr:col>
          <xdr:colOff>0</xdr:colOff>
          <xdr:row>3</xdr:row>
          <xdr:rowOff>266700</xdr:rowOff>
        </xdr:to>
        <xdr:sp macro="" textlink="">
          <xdr:nvSpPr>
            <xdr:cNvPr id="1037" name="Object 13" hidden="1">
              <a:extLst>
                <a:ext uri="{63B3BB69-23CF-44E3-9099-C40C66FF867C}">
                  <a14:compatExt spid="_x0000_s103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123825</xdr:rowOff>
        </xdr:from>
        <xdr:to>
          <xdr:col>5</xdr:col>
          <xdr:colOff>0</xdr:colOff>
          <xdr:row>3</xdr:row>
          <xdr:rowOff>238125</xdr:rowOff>
        </xdr:to>
        <xdr:sp macro="" textlink="">
          <xdr:nvSpPr>
            <xdr:cNvPr id="1038" name="Object 14" hidden="1">
              <a:extLst>
                <a:ext uri="{63B3BB69-23CF-44E3-9099-C40C66FF867C}">
                  <a14:compatExt spid="_x0000_s103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723900</xdr:colOff>
          <xdr:row>1</xdr:row>
          <xdr:rowOff>0</xdr:rowOff>
        </xdr:from>
        <xdr:to>
          <xdr:col>1</xdr:col>
          <xdr:colOff>533400</xdr:colOff>
          <xdr:row>2</xdr:row>
          <xdr:rowOff>228600</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371475</xdr:colOff>
      <xdr:row>15</xdr:row>
      <xdr:rowOff>314325</xdr:rowOff>
    </xdr:from>
    <xdr:to>
      <xdr:col>7</xdr:col>
      <xdr:colOff>125480</xdr:colOff>
      <xdr:row>20</xdr:row>
      <xdr:rowOff>180975</xdr:rowOff>
    </xdr:to>
    <xdr:sp macro="" textlink="">
      <xdr:nvSpPr>
        <xdr:cNvPr id="5" name="4 Flecha arriba"/>
        <xdr:cNvSpPr/>
      </xdr:nvSpPr>
      <xdr:spPr>
        <a:xfrm>
          <a:off x="4972050" y="4114800"/>
          <a:ext cx="173105" cy="1066800"/>
        </a:xfrm>
        <a:prstGeom prst="upArrow">
          <a:avLst/>
        </a:prstGeom>
        <a:solidFill>
          <a:srgbClr val="FF5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s-ES" sz="1100">
            <a:solidFill>
              <a:schemeClr val="lt1"/>
            </a:solidFill>
            <a:latin typeface="+mn-lt"/>
            <a:ea typeface="+mn-ea"/>
            <a:cs typeface="+mn-cs"/>
          </a:endParaRPr>
        </a:p>
      </xdr:txBody>
    </xdr:sp>
    <xdr:clientData/>
  </xdr:twoCellAnchor>
  <xdr:twoCellAnchor>
    <xdr:from>
      <xdr:col>12</xdr:col>
      <xdr:colOff>8559</xdr:colOff>
      <xdr:row>12</xdr:row>
      <xdr:rowOff>149501</xdr:rowOff>
    </xdr:from>
    <xdr:to>
      <xdr:col>13</xdr:col>
      <xdr:colOff>1027593</xdr:colOff>
      <xdr:row>13</xdr:row>
      <xdr:rowOff>95250</xdr:rowOff>
    </xdr:to>
    <xdr:sp macro="" textlink="">
      <xdr:nvSpPr>
        <xdr:cNvPr id="6" name="5 Flecha izquierda"/>
        <xdr:cNvSpPr/>
      </xdr:nvSpPr>
      <xdr:spPr>
        <a:xfrm>
          <a:off x="10019334" y="3283226"/>
          <a:ext cx="2066784" cy="193399"/>
        </a:xfrm>
        <a:prstGeom prst="leftArrow">
          <a:avLst/>
        </a:prstGeom>
        <a:solidFill>
          <a:srgbClr val="FF5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ES" sz="1100"/>
        </a:p>
      </xdr:txBody>
    </xdr:sp>
    <xdr:clientData/>
  </xdr:twoCellAnchor>
  <xdr:twoCellAnchor>
    <xdr:from>
      <xdr:col>8</xdr:col>
      <xdr:colOff>13803</xdr:colOff>
      <xdr:row>22</xdr:row>
      <xdr:rowOff>29682</xdr:rowOff>
    </xdr:from>
    <xdr:to>
      <xdr:col>14</xdr:col>
      <xdr:colOff>3173</xdr:colOff>
      <xdr:row>27</xdr:row>
      <xdr:rowOff>38100</xdr:rowOff>
    </xdr:to>
    <xdr:sp macro="" textlink="">
      <xdr:nvSpPr>
        <xdr:cNvPr id="7" name="6 CuadroTexto"/>
        <xdr:cNvSpPr txBox="1"/>
      </xdr:nvSpPr>
      <xdr:spPr>
        <a:xfrm>
          <a:off x="7652853" y="5030307"/>
          <a:ext cx="6275870" cy="979968"/>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400" b="1">
              <a:solidFill>
                <a:schemeClr val="tx1"/>
              </a:solidFill>
            </a:rPr>
            <a:t>C:ZONA</a:t>
          </a:r>
          <a:r>
            <a:rPr lang="es-ES" sz="1400" b="1" baseline="0">
              <a:solidFill>
                <a:schemeClr val="tx1"/>
              </a:solidFill>
            </a:rPr>
            <a:t> DE RIESGO CRÍTICO:  </a:t>
          </a:r>
          <a:r>
            <a:rPr lang="es-ES" sz="1400" baseline="0">
              <a:solidFill>
                <a:schemeClr val="tx1"/>
              </a:solidFill>
            </a:rPr>
            <a:t>Reducir el riesgo, Evitar, Compartir o Transferir.</a:t>
          </a:r>
        </a:p>
        <a:p>
          <a:r>
            <a:rPr lang="es-ES" sz="1400" b="1" baseline="0">
              <a:solidFill>
                <a:schemeClr val="tx1"/>
              </a:solidFill>
            </a:rPr>
            <a:t>A:ZONA DE RIESGO ALTO: </a:t>
          </a:r>
          <a:r>
            <a:rPr lang="es-ES" sz="1400" baseline="0">
              <a:solidFill>
                <a:schemeClr val="tx1"/>
              </a:solidFill>
            </a:rPr>
            <a:t>Reducir el riesgo, Evitar, Compartir o Transferir. </a:t>
          </a:r>
        </a:p>
        <a:p>
          <a:r>
            <a:rPr lang="es-ES" sz="1400" b="1" baseline="0">
              <a:solidFill>
                <a:schemeClr val="tx1"/>
              </a:solidFill>
            </a:rPr>
            <a:t>M:ZONA DE RIESGO MEDIO: </a:t>
          </a:r>
          <a:r>
            <a:rPr lang="es-ES" sz="1400" baseline="0">
              <a:solidFill>
                <a:schemeClr val="tx1"/>
              </a:solidFill>
            </a:rPr>
            <a:t>Asumir el riesgo, Reducir el Riesgo.</a:t>
          </a:r>
        </a:p>
        <a:p>
          <a:r>
            <a:rPr lang="es-ES" sz="1400" b="1" baseline="0">
              <a:solidFill>
                <a:schemeClr val="tx1"/>
              </a:solidFill>
            </a:rPr>
            <a:t>B:ZONA DE RIESGO BAJO: </a:t>
          </a:r>
          <a:r>
            <a:rPr lang="es-ES" sz="1400" baseline="0">
              <a:solidFill>
                <a:schemeClr val="tx1"/>
              </a:solidFill>
            </a:rPr>
            <a:t>Asumir el riesgo.</a:t>
          </a:r>
          <a:endParaRPr lang="es-ES" sz="1400">
            <a:solidFill>
              <a:schemeClr val="tx1"/>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externalLinkPath" Target="file:///C:\Users\Alexander%20Lozano\AppData\Local\Microsoft\Windows\Temporary%20Internet%20Files\Content.IE5\WD6WGTE7\FORMATO_MAPA_DE_RIESGOS_G2-FOR-053_-_copia_VERSON_DE_TRABAJO_I%5b1%5d.xls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2:EJ378"/>
  <sheetViews>
    <sheetView tabSelected="1" topLeftCell="A15" zoomScale="50" zoomScaleNormal="50" zoomScaleSheetLayoutView="70" zoomScalePageLayoutView="55" workbookViewId="0">
      <pane xSplit="5" ySplit="5" topLeftCell="F126" activePane="bottomRight" state="frozen"/>
      <selection activeCell="A15" sqref="A15"/>
      <selection pane="topRight" activeCell="F15" sqref="F15"/>
      <selection pane="bottomLeft" activeCell="A20" sqref="A20"/>
      <selection pane="bottomRight" activeCell="A137" sqref="A137"/>
    </sheetView>
  </sheetViews>
  <sheetFormatPr baseColWidth="10" defaultColWidth="10.85546875" defaultRowHeight="20.25" x14ac:dyDescent="0.25"/>
  <cols>
    <col min="1" max="1" width="1.85546875" style="219" customWidth="1"/>
    <col min="2" max="2" width="33.28515625" style="361" customWidth="1"/>
    <col min="3" max="3" width="60" style="361" customWidth="1"/>
    <col min="4" max="4" width="26.7109375" style="216" customWidth="1"/>
    <col min="5" max="5" width="49.140625" style="382" customWidth="1"/>
    <col min="6" max="6" width="43.5703125" style="216" customWidth="1"/>
    <col min="7" max="7" width="54.5703125" style="216" customWidth="1"/>
    <col min="8" max="8" width="19.28515625" style="216" customWidth="1"/>
    <col min="9" max="9" width="34.85546875" style="216" customWidth="1"/>
    <col min="10" max="10" width="34.28515625" style="216" customWidth="1"/>
    <col min="11" max="11" width="21" style="216" customWidth="1"/>
    <col min="12" max="12" width="20.140625" style="137" customWidth="1"/>
    <col min="13" max="13" width="10.5703125" style="296" customWidth="1"/>
    <col min="14" max="14" width="17.140625" style="216" customWidth="1"/>
    <col min="15" max="15" width="37" style="216" customWidth="1"/>
    <col min="16" max="16" width="19" style="216" customWidth="1"/>
    <col min="17" max="17" width="19" style="296" hidden="1" customWidth="1"/>
    <col min="18" max="18" width="12.7109375" style="321" customWidth="1"/>
    <col min="19" max="19" width="28" style="137" customWidth="1"/>
    <col min="20" max="20" width="17.140625" style="137" customWidth="1"/>
    <col min="21" max="21" width="36.28515625" style="216" customWidth="1"/>
    <col min="22" max="22" width="52.7109375" style="216" customWidth="1"/>
    <col min="23" max="23" width="21.140625" style="216" customWidth="1"/>
    <col min="24" max="24" width="19.7109375" style="138" hidden="1" customWidth="1"/>
    <col min="25" max="25" width="19" style="137" hidden="1" customWidth="1"/>
    <col min="26" max="26" width="17.5703125" style="137" hidden="1" customWidth="1"/>
    <col min="27" max="27" width="17.7109375" style="137" hidden="1" customWidth="1"/>
    <col min="28" max="28" width="17.85546875" style="137" hidden="1" customWidth="1"/>
    <col min="29" max="29" width="17.42578125" style="137" hidden="1" customWidth="1"/>
    <col min="30" max="30" width="20.28515625" style="137" hidden="1" customWidth="1"/>
    <col min="31" max="31" width="19.85546875" style="137" customWidth="1"/>
    <col min="32" max="32" width="26.5703125" style="137" customWidth="1"/>
    <col min="33" max="33" width="17.42578125" style="137" customWidth="1"/>
    <col min="34" max="34" width="19.7109375" style="137" customWidth="1"/>
    <col min="35" max="35" width="21.85546875" style="137" customWidth="1"/>
    <col min="36" max="36" width="18.85546875" style="140" customWidth="1"/>
    <col min="37" max="37" width="18.5703125" style="216" hidden="1" customWidth="1"/>
    <col min="38" max="38" width="27.42578125" style="216" hidden="1" customWidth="1"/>
    <col min="39" max="39" width="29.140625" style="216" hidden="1" customWidth="1"/>
    <col min="40" max="40" width="26.5703125" style="216" hidden="1" customWidth="1"/>
    <col min="41" max="41" width="2.7109375" style="216" customWidth="1"/>
    <col min="42" max="42" width="52.85546875" style="493" customWidth="1"/>
    <col min="43" max="43" width="68.28515625" style="493" customWidth="1"/>
    <col min="44" max="44" width="25.7109375" style="137" customWidth="1"/>
    <col min="45" max="45" width="24.7109375" style="137" customWidth="1"/>
    <col min="46" max="46" width="23.7109375" style="137" customWidth="1"/>
    <col min="47" max="47" width="25.42578125" style="137" customWidth="1"/>
    <col min="48" max="48" width="33.28515625" style="137" customWidth="1"/>
    <col min="49" max="49" width="18.42578125" style="216" customWidth="1"/>
    <col min="50" max="50" width="28.85546875" style="216" customWidth="1"/>
    <col min="51" max="51" width="1.140625" style="216" customWidth="1"/>
    <col min="52" max="77" width="12.85546875" style="216" customWidth="1"/>
    <col min="78" max="78" width="11.42578125" style="216" customWidth="1"/>
    <col min="79" max="79" width="18.5703125" style="216" customWidth="1"/>
    <col min="80" max="80" width="17.7109375" style="216" customWidth="1"/>
    <col min="81" max="81" width="28" style="137" customWidth="1"/>
    <col min="82" max="82" width="69" style="216" customWidth="1"/>
    <col min="83" max="83" width="27" style="216" customWidth="1"/>
    <col min="84" max="84" width="26.28515625" style="216" customWidth="1"/>
    <col min="85" max="85" width="25.140625" style="216" customWidth="1"/>
    <col min="86" max="86" width="19" style="216" customWidth="1"/>
    <col min="87" max="87" width="35.7109375" style="216" customWidth="1"/>
    <col min="88" max="88" width="31.28515625" style="216" customWidth="1"/>
    <col min="89" max="89" width="28.28515625" style="216" customWidth="1"/>
    <col min="90" max="92" width="35.7109375" style="216" customWidth="1"/>
    <col min="93" max="93" width="24.5703125" style="216" customWidth="1"/>
    <col min="94" max="94" width="15" style="216" customWidth="1"/>
    <col min="95" max="95" width="15.7109375" style="216" customWidth="1"/>
    <col min="96" max="96" width="21.140625" style="216" customWidth="1"/>
    <col min="97" max="99" width="35.7109375" style="216" customWidth="1"/>
    <col min="100" max="100" width="40" style="216" customWidth="1"/>
    <col min="101" max="101" width="38.5703125" style="216" customWidth="1"/>
    <col min="102" max="102" width="42.85546875" style="216" customWidth="1"/>
    <col min="103" max="107" width="10.85546875" style="216" customWidth="1"/>
    <col min="108" max="124" width="11.42578125" style="216"/>
    <col min="125" max="125" width="26.28515625" style="148" customWidth="1"/>
    <col min="126" max="126" width="11.42578125" style="148"/>
    <col min="127" max="129" width="37.28515625" style="148" customWidth="1"/>
    <col min="130" max="130" width="11.42578125" style="148"/>
    <col min="131" max="131" width="14.5703125" style="148" customWidth="1"/>
    <col min="132" max="132" width="15.5703125" style="148" customWidth="1"/>
    <col min="133" max="133" width="14.28515625" style="148" bestFit="1" customWidth="1"/>
    <col min="134" max="134" width="12.7109375" style="148" bestFit="1" customWidth="1"/>
    <col min="135" max="135" width="14" style="148" customWidth="1"/>
    <col min="136" max="140" width="11.42578125" style="148"/>
    <col min="141" max="16384" width="10.85546875" style="216"/>
  </cols>
  <sheetData>
    <row r="2" spans="1:133" s="127" customFormat="1" ht="29.25" customHeight="1" x14ac:dyDescent="0.2">
      <c r="A2" s="123"/>
      <c r="B2" s="656" t="s">
        <v>370</v>
      </c>
      <c r="C2" s="652" t="s">
        <v>366</v>
      </c>
      <c r="D2" s="652"/>
      <c r="E2" s="652"/>
      <c r="F2" s="652"/>
      <c r="G2" s="652"/>
      <c r="H2" s="652"/>
      <c r="I2" s="116" t="s">
        <v>374</v>
      </c>
      <c r="J2" s="643" t="s">
        <v>370</v>
      </c>
      <c r="K2" s="652" t="s">
        <v>366</v>
      </c>
      <c r="L2" s="652"/>
      <c r="M2" s="652"/>
      <c r="N2" s="652"/>
      <c r="O2" s="652"/>
      <c r="P2" s="652"/>
      <c r="Q2" s="652"/>
      <c r="R2" s="655" t="s">
        <v>374</v>
      </c>
      <c r="S2" s="655"/>
      <c r="T2" s="643" t="s">
        <v>370</v>
      </c>
      <c r="U2" s="643"/>
      <c r="V2" s="643"/>
      <c r="W2" s="652" t="s">
        <v>366</v>
      </c>
      <c r="X2" s="652"/>
      <c r="Y2" s="652"/>
      <c r="Z2" s="652"/>
      <c r="AA2" s="652"/>
      <c r="AB2" s="652"/>
      <c r="AC2" s="652"/>
      <c r="AD2" s="652"/>
      <c r="AE2" s="652"/>
      <c r="AF2" s="652"/>
      <c r="AG2" s="652"/>
      <c r="AH2" s="655" t="s">
        <v>374</v>
      </c>
      <c r="AI2" s="655"/>
      <c r="AJ2" s="655"/>
      <c r="AK2" s="643" t="s">
        <v>370</v>
      </c>
      <c r="AL2" s="643"/>
      <c r="AM2" s="652" t="s">
        <v>366</v>
      </c>
      <c r="AN2" s="652"/>
      <c r="AO2" s="652"/>
      <c r="AP2" s="652"/>
      <c r="AQ2" s="652"/>
      <c r="AR2" s="652"/>
      <c r="AS2" s="652"/>
      <c r="AT2" s="652"/>
      <c r="AU2" s="652"/>
      <c r="AV2" s="652"/>
      <c r="AW2" s="655" t="s">
        <v>374</v>
      </c>
      <c r="AX2" s="655"/>
      <c r="AY2" s="124"/>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5"/>
      <c r="CB2" s="125"/>
      <c r="CC2" s="126"/>
    </row>
    <row r="3" spans="1:133" s="127" customFormat="1" ht="29.25" customHeight="1" x14ac:dyDescent="0.2">
      <c r="A3" s="128"/>
      <c r="B3" s="656"/>
      <c r="C3" s="652"/>
      <c r="D3" s="652"/>
      <c r="E3" s="652"/>
      <c r="F3" s="652"/>
      <c r="G3" s="652"/>
      <c r="H3" s="652"/>
      <c r="I3" s="116" t="s">
        <v>367</v>
      </c>
      <c r="J3" s="643"/>
      <c r="K3" s="652"/>
      <c r="L3" s="652"/>
      <c r="M3" s="652"/>
      <c r="N3" s="652"/>
      <c r="O3" s="652"/>
      <c r="P3" s="652"/>
      <c r="Q3" s="652"/>
      <c r="R3" s="655" t="s">
        <v>367</v>
      </c>
      <c r="S3" s="655"/>
      <c r="T3" s="643"/>
      <c r="U3" s="643"/>
      <c r="V3" s="643"/>
      <c r="W3" s="652"/>
      <c r="X3" s="652"/>
      <c r="Y3" s="652"/>
      <c r="Z3" s="652"/>
      <c r="AA3" s="652"/>
      <c r="AB3" s="652"/>
      <c r="AC3" s="652"/>
      <c r="AD3" s="652"/>
      <c r="AE3" s="652"/>
      <c r="AF3" s="652"/>
      <c r="AG3" s="652"/>
      <c r="AH3" s="655" t="s">
        <v>367</v>
      </c>
      <c r="AI3" s="655"/>
      <c r="AJ3" s="655"/>
      <c r="AK3" s="643"/>
      <c r="AL3" s="643"/>
      <c r="AM3" s="652"/>
      <c r="AN3" s="652"/>
      <c r="AO3" s="652"/>
      <c r="AP3" s="652"/>
      <c r="AQ3" s="652"/>
      <c r="AR3" s="652"/>
      <c r="AS3" s="652"/>
      <c r="AT3" s="652"/>
      <c r="AU3" s="652"/>
      <c r="AV3" s="652"/>
      <c r="AW3" s="655" t="s">
        <v>367</v>
      </c>
      <c r="AX3" s="655"/>
      <c r="AY3" s="124"/>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5"/>
      <c r="CB3" s="125"/>
      <c r="CC3" s="126"/>
    </row>
    <row r="4" spans="1:133" s="127" customFormat="1" ht="29.25" customHeight="1" x14ac:dyDescent="0.2">
      <c r="A4" s="128"/>
      <c r="B4" s="656"/>
      <c r="C4" s="652" t="s">
        <v>352</v>
      </c>
      <c r="D4" s="652"/>
      <c r="E4" s="652" t="s">
        <v>371</v>
      </c>
      <c r="F4" s="652"/>
      <c r="G4" s="652"/>
      <c r="H4" s="652"/>
      <c r="I4" s="116" t="s">
        <v>369</v>
      </c>
      <c r="J4" s="643"/>
      <c r="K4" s="652" t="s">
        <v>352</v>
      </c>
      <c r="L4" s="652"/>
      <c r="M4" s="652" t="s">
        <v>371</v>
      </c>
      <c r="N4" s="652"/>
      <c r="O4" s="652"/>
      <c r="P4" s="652"/>
      <c r="Q4" s="652"/>
      <c r="R4" s="655" t="s">
        <v>369</v>
      </c>
      <c r="S4" s="655"/>
      <c r="T4" s="643"/>
      <c r="U4" s="643"/>
      <c r="V4" s="643"/>
      <c r="W4" s="652" t="s">
        <v>352</v>
      </c>
      <c r="X4" s="652"/>
      <c r="Y4" s="652"/>
      <c r="Z4" s="652" t="s">
        <v>371</v>
      </c>
      <c r="AA4" s="652"/>
      <c r="AB4" s="652"/>
      <c r="AC4" s="652"/>
      <c r="AD4" s="652"/>
      <c r="AE4" s="652"/>
      <c r="AF4" s="652"/>
      <c r="AG4" s="652"/>
      <c r="AH4" s="655" t="s">
        <v>369</v>
      </c>
      <c r="AI4" s="655"/>
      <c r="AJ4" s="655"/>
      <c r="AK4" s="643"/>
      <c r="AL4" s="643"/>
      <c r="AM4" s="652" t="s">
        <v>352</v>
      </c>
      <c r="AN4" s="652"/>
      <c r="AO4" s="652"/>
      <c r="AP4" s="652"/>
      <c r="AQ4" s="652"/>
      <c r="AR4" s="652" t="s">
        <v>371</v>
      </c>
      <c r="AS4" s="652"/>
      <c r="AT4" s="652"/>
      <c r="AU4" s="652"/>
      <c r="AV4" s="652"/>
      <c r="AW4" s="655" t="s">
        <v>369</v>
      </c>
      <c r="AX4" s="655"/>
      <c r="AY4" s="124"/>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5"/>
      <c r="CB4" s="125"/>
      <c r="CC4" s="126"/>
    </row>
    <row r="5" spans="1:133" s="121" customFormat="1" ht="15" customHeight="1" x14ac:dyDescent="0.2">
      <c r="A5" s="129"/>
      <c r="B5" s="174"/>
      <c r="C5" s="174"/>
      <c r="D5" s="117"/>
      <c r="E5" s="118"/>
      <c r="F5" s="119"/>
      <c r="G5" s="120"/>
      <c r="H5" s="120"/>
      <c r="I5" s="120"/>
      <c r="J5" s="117"/>
      <c r="K5" s="117"/>
      <c r="L5" s="117"/>
      <c r="M5" s="118"/>
      <c r="N5" s="119"/>
      <c r="O5" s="120"/>
      <c r="P5" s="120"/>
      <c r="Q5" s="120"/>
      <c r="T5" s="117"/>
      <c r="U5" s="117"/>
      <c r="V5" s="117"/>
      <c r="W5" s="118"/>
      <c r="X5" s="119"/>
      <c r="Y5" s="120"/>
      <c r="Z5" s="120"/>
      <c r="AA5" s="120"/>
      <c r="AK5" s="117"/>
      <c r="AL5" s="117"/>
      <c r="AM5" s="117"/>
      <c r="AN5" s="118"/>
      <c r="AO5" s="118"/>
      <c r="AP5" s="495"/>
      <c r="AQ5" s="475"/>
      <c r="AR5" s="120"/>
      <c r="AS5" s="120"/>
      <c r="AT5" s="458"/>
      <c r="AU5" s="458"/>
      <c r="AV5" s="458"/>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131"/>
      <c r="DU5" s="132"/>
      <c r="DV5" s="132"/>
      <c r="DW5" s="132"/>
      <c r="DX5" s="132"/>
      <c r="DY5" s="132"/>
      <c r="DZ5" s="132"/>
      <c r="EA5" s="132"/>
      <c r="EB5" s="132"/>
      <c r="EC5" s="132"/>
    </row>
    <row r="6" spans="1:133" s="161" customFormat="1" ht="30" customHeight="1" x14ac:dyDescent="0.25">
      <c r="A6" s="157"/>
      <c r="B6" s="648" t="s">
        <v>189</v>
      </c>
      <c r="C6" s="648"/>
      <c r="D6" s="650" t="s">
        <v>46</v>
      </c>
      <c r="E6" s="650"/>
      <c r="F6" s="650"/>
      <c r="G6" s="649" t="s">
        <v>190</v>
      </c>
      <c r="H6" s="649"/>
      <c r="I6" s="156">
        <v>42373</v>
      </c>
      <c r="J6" s="644" t="s">
        <v>189</v>
      </c>
      <c r="K6" s="644"/>
      <c r="L6" s="653" t="str">
        <f>+$D$6</f>
        <v>GRUCOG</v>
      </c>
      <c r="M6" s="653"/>
      <c r="N6" s="653"/>
      <c r="O6" s="649" t="s">
        <v>190</v>
      </c>
      <c r="P6" s="649"/>
      <c r="Q6" s="654">
        <f>+$I$6</f>
        <v>42373</v>
      </c>
      <c r="R6" s="654"/>
      <c r="S6" s="654"/>
      <c r="T6" s="644" t="s">
        <v>189</v>
      </c>
      <c r="U6" s="644"/>
      <c r="V6" s="644"/>
      <c r="W6" s="653" t="str">
        <f>+$D$6</f>
        <v>GRUCOG</v>
      </c>
      <c r="X6" s="653"/>
      <c r="Y6" s="653"/>
      <c r="Z6" s="653"/>
      <c r="AA6" s="653"/>
      <c r="AB6" s="653"/>
      <c r="AC6" s="653"/>
      <c r="AD6" s="653"/>
      <c r="AE6" s="653"/>
      <c r="AF6" s="649" t="s">
        <v>190</v>
      </c>
      <c r="AG6" s="649"/>
      <c r="AH6" s="654">
        <f>+$I$6</f>
        <v>42373</v>
      </c>
      <c r="AI6" s="654"/>
      <c r="AJ6" s="654"/>
      <c r="AK6" s="644" t="s">
        <v>189</v>
      </c>
      <c r="AL6" s="644"/>
      <c r="AM6" s="653" t="str">
        <f>+$D$6</f>
        <v>GRUCOG</v>
      </c>
      <c r="AN6" s="653"/>
      <c r="AO6" s="653"/>
      <c r="AP6" s="653"/>
      <c r="AQ6" s="653"/>
      <c r="AR6" s="653"/>
      <c r="AS6" s="653"/>
      <c r="AT6" s="653"/>
      <c r="AU6" s="649" t="s">
        <v>190</v>
      </c>
      <c r="AV6" s="649"/>
      <c r="AW6" s="660">
        <f>+$I$6</f>
        <v>42373</v>
      </c>
      <c r="AX6" s="660"/>
      <c r="AY6" s="158"/>
      <c r="AZ6" s="157"/>
      <c r="BA6" s="157"/>
      <c r="BB6" s="157"/>
      <c r="BC6" s="157"/>
      <c r="BD6" s="157"/>
      <c r="BE6" s="157"/>
      <c r="BF6" s="157"/>
      <c r="BG6" s="157"/>
      <c r="BH6" s="157"/>
      <c r="BI6" s="157"/>
      <c r="BJ6" s="157"/>
      <c r="BK6" s="157"/>
      <c r="BL6" s="157"/>
      <c r="BM6" s="157"/>
      <c r="BN6" s="157"/>
      <c r="BO6" s="157"/>
      <c r="BP6" s="157"/>
      <c r="BQ6" s="157"/>
      <c r="BR6" s="157"/>
      <c r="BS6" s="157"/>
      <c r="BT6" s="157"/>
      <c r="BU6" s="157"/>
      <c r="BV6" s="157"/>
      <c r="BW6" s="157"/>
      <c r="BX6" s="157"/>
      <c r="BY6" s="157"/>
      <c r="BZ6" s="157"/>
      <c r="CA6" s="159"/>
      <c r="CB6" s="159"/>
      <c r="CC6" s="160"/>
      <c r="DU6" s="157"/>
      <c r="DV6" s="157"/>
      <c r="DW6" s="157"/>
      <c r="DX6" s="157"/>
      <c r="DY6" s="157"/>
      <c r="DZ6" s="157"/>
      <c r="EA6" s="157"/>
      <c r="EB6" s="157"/>
      <c r="EC6" s="157"/>
    </row>
    <row r="7" spans="1:133" s="161" customFormat="1" ht="30" customHeight="1" x14ac:dyDescent="0.25">
      <c r="A7" s="157"/>
      <c r="B7" s="648" t="s">
        <v>191</v>
      </c>
      <c r="C7" s="648"/>
      <c r="D7" s="651" t="s">
        <v>14</v>
      </c>
      <c r="E7" s="651"/>
      <c r="F7" s="651"/>
      <c r="G7" s="651"/>
      <c r="H7" s="651"/>
      <c r="I7" s="651"/>
      <c r="J7" s="644" t="s">
        <v>191</v>
      </c>
      <c r="K7" s="644"/>
      <c r="L7" s="645" t="str">
        <f>+$D$7</f>
        <v>G1 - DIRECCIONAMIENTO INSTITUCIONAL</v>
      </c>
      <c r="M7" s="646"/>
      <c r="N7" s="646"/>
      <c r="O7" s="646"/>
      <c r="P7" s="646"/>
      <c r="Q7" s="646"/>
      <c r="R7" s="646"/>
      <c r="S7" s="647"/>
      <c r="T7" s="644" t="s">
        <v>191</v>
      </c>
      <c r="U7" s="644"/>
      <c r="V7" s="644"/>
      <c r="W7" s="657" t="str">
        <f>+$D$7</f>
        <v>G1 - DIRECCIONAMIENTO INSTITUCIONAL</v>
      </c>
      <c r="X7" s="657"/>
      <c r="Y7" s="657"/>
      <c r="Z7" s="657"/>
      <c r="AA7" s="657"/>
      <c r="AB7" s="657"/>
      <c r="AC7" s="657"/>
      <c r="AD7" s="657"/>
      <c r="AE7" s="657"/>
      <c r="AF7" s="657"/>
      <c r="AG7" s="657"/>
      <c r="AH7" s="657"/>
      <c r="AI7" s="657"/>
      <c r="AJ7" s="657"/>
      <c r="AK7" s="644" t="s">
        <v>191</v>
      </c>
      <c r="AL7" s="644"/>
      <c r="AM7" s="657" t="str">
        <f>+$D$7</f>
        <v>G1 - DIRECCIONAMIENTO INSTITUCIONAL</v>
      </c>
      <c r="AN7" s="657"/>
      <c r="AO7" s="657"/>
      <c r="AP7" s="657"/>
      <c r="AQ7" s="657"/>
      <c r="AR7" s="657"/>
      <c r="AS7" s="657"/>
      <c r="AT7" s="657"/>
      <c r="AU7" s="657"/>
      <c r="AV7" s="657"/>
      <c r="AW7" s="657"/>
      <c r="AX7" s="657"/>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160"/>
      <c r="DU7" s="157"/>
      <c r="DV7" s="157"/>
      <c r="DW7" s="157"/>
      <c r="DX7" s="157"/>
      <c r="DY7" s="157"/>
      <c r="DZ7" s="157"/>
      <c r="EA7" s="157"/>
      <c r="EB7" s="157"/>
      <c r="EC7" s="157"/>
    </row>
    <row r="8" spans="1:133" s="161" customFormat="1" ht="30" customHeight="1" x14ac:dyDescent="0.25">
      <c r="A8" s="157"/>
      <c r="B8" s="648" t="s">
        <v>306</v>
      </c>
      <c r="C8" s="648"/>
      <c r="D8" s="651" t="s">
        <v>428</v>
      </c>
      <c r="E8" s="651"/>
      <c r="F8" s="651"/>
      <c r="G8" s="651"/>
      <c r="H8" s="651"/>
      <c r="I8" s="651"/>
      <c r="J8" s="644" t="s">
        <v>306</v>
      </c>
      <c r="K8" s="644"/>
      <c r="L8" s="645" t="str">
        <f>+$D$8</f>
        <v>C.N Gilberto Durán RodríguezCN. Esteban Uribe Alzate</v>
      </c>
      <c r="M8" s="646"/>
      <c r="N8" s="646"/>
      <c r="O8" s="646"/>
      <c r="P8" s="646"/>
      <c r="Q8" s="646"/>
      <c r="R8" s="646"/>
      <c r="S8" s="647"/>
      <c r="T8" s="644" t="s">
        <v>306</v>
      </c>
      <c r="U8" s="644"/>
      <c r="V8" s="644"/>
      <c r="W8" s="657" t="str">
        <f>+$D$8</f>
        <v>C.N Gilberto Durán RodríguezCN. Esteban Uribe Alzate</v>
      </c>
      <c r="X8" s="657"/>
      <c r="Y8" s="657"/>
      <c r="Z8" s="657"/>
      <c r="AA8" s="657"/>
      <c r="AB8" s="657"/>
      <c r="AC8" s="657"/>
      <c r="AD8" s="657"/>
      <c r="AE8" s="657"/>
      <c r="AF8" s="657"/>
      <c r="AG8" s="657"/>
      <c r="AH8" s="657"/>
      <c r="AI8" s="657"/>
      <c r="AJ8" s="657"/>
      <c r="AK8" s="644" t="s">
        <v>306</v>
      </c>
      <c r="AL8" s="644"/>
      <c r="AM8" s="657" t="str">
        <f>+$D$8</f>
        <v>C.N Gilberto Durán RodríguezCN. Esteban Uribe Alzate</v>
      </c>
      <c r="AN8" s="657"/>
      <c r="AO8" s="657"/>
      <c r="AP8" s="657"/>
      <c r="AQ8" s="657"/>
      <c r="AR8" s="657"/>
      <c r="AS8" s="657"/>
      <c r="AT8" s="657"/>
      <c r="AU8" s="657"/>
      <c r="AV8" s="657"/>
      <c r="AW8" s="657"/>
      <c r="AX8" s="657"/>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c r="BY8" s="215"/>
      <c r="BZ8" s="215"/>
      <c r="CA8" s="215"/>
      <c r="CB8" s="215"/>
      <c r="CC8" s="160"/>
      <c r="DU8" s="157"/>
      <c r="DV8" s="157"/>
      <c r="DW8" s="157"/>
      <c r="DX8" s="157"/>
      <c r="DY8" s="157"/>
      <c r="DZ8" s="157"/>
      <c r="EA8" s="157"/>
      <c r="EB8" s="157"/>
      <c r="EC8" s="157"/>
    </row>
    <row r="9" spans="1:133" s="163" customFormat="1" ht="57" customHeight="1" x14ac:dyDescent="0.25">
      <c r="A9" s="157"/>
      <c r="B9" s="648" t="s">
        <v>192</v>
      </c>
      <c r="C9" s="648"/>
      <c r="D9" s="651" t="str">
        <f>VLOOKUP(D7,CC192:CD208,2,0)</f>
        <v>DAR LOS LINEAMIENTOS QUE PERMITAN EL CUMPLIMIENTO DE LOS OBJETIVOS INSTITUCIONALES, ASIGNAR RECURSOS Y OPTIMIZARLOS PARA ALCANZAR LA MISIÓN Y VISIÓN INSTITUCIONAL</v>
      </c>
      <c r="E9" s="651"/>
      <c r="F9" s="651"/>
      <c r="G9" s="651"/>
      <c r="H9" s="651"/>
      <c r="I9" s="651"/>
      <c r="J9" s="644" t="s">
        <v>192</v>
      </c>
      <c r="K9" s="644"/>
      <c r="L9" s="645" t="str">
        <f>+$D$9</f>
        <v>DAR LOS LINEAMIENTOS QUE PERMITAN EL CUMPLIMIENTO DE LOS OBJETIVOS INSTITUCIONALES, ASIGNAR RECURSOS Y OPTIMIZARLOS PARA ALCANZAR LA MISIÓN Y VISIÓN INSTITUCIONAL</v>
      </c>
      <c r="M9" s="646"/>
      <c r="N9" s="646"/>
      <c r="O9" s="646"/>
      <c r="P9" s="646"/>
      <c r="Q9" s="646"/>
      <c r="R9" s="646"/>
      <c r="S9" s="647"/>
      <c r="T9" s="644" t="s">
        <v>192</v>
      </c>
      <c r="U9" s="644"/>
      <c r="V9" s="644"/>
      <c r="W9" s="657" t="str">
        <f>+$D$9</f>
        <v>DAR LOS LINEAMIENTOS QUE PERMITAN EL CUMPLIMIENTO DE LOS OBJETIVOS INSTITUCIONALES, ASIGNAR RECURSOS Y OPTIMIZARLOS PARA ALCANZAR LA MISIÓN Y VISIÓN INSTITUCIONAL</v>
      </c>
      <c r="X9" s="657"/>
      <c r="Y9" s="657"/>
      <c r="Z9" s="657"/>
      <c r="AA9" s="657"/>
      <c r="AB9" s="657"/>
      <c r="AC9" s="657"/>
      <c r="AD9" s="657"/>
      <c r="AE9" s="657"/>
      <c r="AF9" s="657"/>
      <c r="AG9" s="657"/>
      <c r="AH9" s="657"/>
      <c r="AI9" s="657"/>
      <c r="AJ9" s="657"/>
      <c r="AK9" s="644" t="s">
        <v>192</v>
      </c>
      <c r="AL9" s="644"/>
      <c r="AM9" s="657" t="str">
        <f>+$D$9</f>
        <v>DAR LOS LINEAMIENTOS QUE PERMITAN EL CUMPLIMIENTO DE LOS OBJETIVOS INSTITUCIONALES, ASIGNAR RECURSOS Y OPTIMIZARLOS PARA ALCANZAR LA MISIÓN Y VISIÓN INSTITUCIONAL</v>
      </c>
      <c r="AN9" s="657"/>
      <c r="AO9" s="657"/>
      <c r="AP9" s="657"/>
      <c r="AQ9" s="657"/>
      <c r="AR9" s="657"/>
      <c r="AS9" s="657"/>
      <c r="AT9" s="657"/>
      <c r="AU9" s="657"/>
      <c r="AV9" s="657"/>
      <c r="AW9" s="657"/>
      <c r="AX9" s="657"/>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c r="BW9" s="215"/>
      <c r="BX9" s="215"/>
      <c r="BY9" s="215"/>
      <c r="BZ9" s="215"/>
      <c r="CA9" s="215"/>
      <c r="CB9" s="215"/>
      <c r="CC9" s="162"/>
      <c r="DU9" s="164"/>
      <c r="DV9" s="164"/>
      <c r="DW9" s="164"/>
      <c r="DX9" s="164"/>
      <c r="DY9" s="164"/>
      <c r="DZ9" s="164"/>
      <c r="EA9" s="164"/>
      <c r="EB9" s="164"/>
      <c r="EC9" s="164"/>
    </row>
    <row r="10" spans="1:133" s="161" customFormat="1" ht="45" customHeight="1" x14ac:dyDescent="0.25">
      <c r="A10" s="157"/>
      <c r="B10" s="648" t="s">
        <v>373</v>
      </c>
      <c r="C10" s="648"/>
      <c r="D10" s="651" t="s">
        <v>385</v>
      </c>
      <c r="E10" s="651"/>
      <c r="F10" s="651"/>
      <c r="G10" s="651"/>
      <c r="H10" s="651"/>
      <c r="I10" s="651"/>
      <c r="J10" s="644" t="s">
        <v>373</v>
      </c>
      <c r="K10" s="644"/>
      <c r="L10" s="645" t="str">
        <f>+$D$10</f>
        <v>Fortalecer las capacidades de gestión operativa y logística.</v>
      </c>
      <c r="M10" s="646"/>
      <c r="N10" s="646"/>
      <c r="O10" s="646"/>
      <c r="P10" s="646"/>
      <c r="Q10" s="646"/>
      <c r="R10" s="646"/>
      <c r="S10" s="647"/>
      <c r="T10" s="644" t="s">
        <v>373</v>
      </c>
      <c r="U10" s="644"/>
      <c r="V10" s="644"/>
      <c r="W10" s="657" t="str">
        <f>+$D$10</f>
        <v>Fortalecer las capacidades de gestión operativa y logística.</v>
      </c>
      <c r="X10" s="657"/>
      <c r="Y10" s="657"/>
      <c r="Z10" s="657"/>
      <c r="AA10" s="657"/>
      <c r="AB10" s="657"/>
      <c r="AC10" s="657"/>
      <c r="AD10" s="657"/>
      <c r="AE10" s="657"/>
      <c r="AF10" s="657"/>
      <c r="AG10" s="657"/>
      <c r="AH10" s="657"/>
      <c r="AI10" s="657"/>
      <c r="AJ10" s="657"/>
      <c r="AK10" s="644" t="s">
        <v>373</v>
      </c>
      <c r="AL10" s="644"/>
      <c r="AM10" s="657" t="str">
        <f>+$D$10</f>
        <v>Fortalecer las capacidades de gestión operativa y logística.</v>
      </c>
      <c r="AN10" s="657"/>
      <c r="AO10" s="657"/>
      <c r="AP10" s="657"/>
      <c r="AQ10" s="657"/>
      <c r="AR10" s="657"/>
      <c r="AS10" s="657"/>
      <c r="AT10" s="657"/>
      <c r="AU10" s="657"/>
      <c r="AV10" s="657"/>
      <c r="AW10" s="657"/>
      <c r="AX10" s="657"/>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160"/>
      <c r="DU10" s="157"/>
      <c r="DV10" s="157"/>
      <c r="DW10" s="157"/>
      <c r="DX10" s="157"/>
      <c r="DY10" s="157"/>
      <c r="DZ10" s="157"/>
      <c r="EA10" s="157"/>
      <c r="EB10" s="157"/>
      <c r="EC10" s="157"/>
    </row>
    <row r="11" spans="1:133" s="123" customFormat="1" x14ac:dyDescent="0.2">
      <c r="B11" s="175"/>
      <c r="C11" s="175"/>
      <c r="D11" s="134"/>
      <c r="E11" s="135"/>
      <c r="F11" s="134"/>
      <c r="G11" s="134"/>
      <c r="H11" s="134"/>
      <c r="I11" s="133"/>
      <c r="J11" s="133"/>
      <c r="K11" s="133"/>
      <c r="L11" s="134"/>
      <c r="M11" s="135"/>
      <c r="N11" s="134"/>
      <c r="O11" s="134"/>
      <c r="P11" s="134"/>
      <c r="Q11" s="133"/>
      <c r="AP11" s="476"/>
      <c r="AQ11" s="476"/>
      <c r="AR11" s="459"/>
      <c r="AS11" s="459"/>
      <c r="AT11" s="459"/>
      <c r="AU11" s="459"/>
      <c r="AV11" s="459"/>
      <c r="CC11" s="136"/>
    </row>
    <row r="12" spans="1:133" s="218" customFormat="1" ht="38.25" customHeight="1" x14ac:dyDescent="0.25">
      <c r="A12" s="216"/>
      <c r="B12" s="642" t="s">
        <v>92</v>
      </c>
      <c r="C12" s="642"/>
      <c r="D12" s="642"/>
      <c r="E12" s="642"/>
      <c r="F12" s="642"/>
      <c r="G12" s="642"/>
      <c r="H12" s="642"/>
      <c r="I12" s="642"/>
      <c r="J12" s="642" t="s">
        <v>92</v>
      </c>
      <c r="K12" s="642"/>
      <c r="L12" s="642"/>
      <c r="M12" s="642"/>
      <c r="N12" s="642"/>
      <c r="O12" s="642"/>
      <c r="P12" s="642"/>
      <c r="Q12" s="642"/>
      <c r="R12" s="642"/>
      <c r="S12" s="642"/>
      <c r="T12" s="642" t="s">
        <v>92</v>
      </c>
      <c r="U12" s="642"/>
      <c r="V12" s="642"/>
      <c r="W12" s="642"/>
      <c r="X12" s="642"/>
      <c r="Y12" s="642"/>
      <c r="Z12" s="642"/>
      <c r="AA12" s="642"/>
      <c r="AB12" s="642"/>
      <c r="AC12" s="642"/>
      <c r="AD12" s="642"/>
      <c r="AE12" s="642"/>
      <c r="AF12" s="642"/>
      <c r="AG12" s="642"/>
      <c r="AH12" s="642"/>
      <c r="AI12" s="642"/>
      <c r="AJ12" s="642"/>
      <c r="AK12" s="642" t="s">
        <v>372</v>
      </c>
      <c r="AL12" s="642"/>
      <c r="AM12" s="642"/>
      <c r="AN12" s="642"/>
      <c r="AO12" s="642"/>
      <c r="AP12" s="642"/>
      <c r="AQ12" s="642"/>
      <c r="AR12" s="642"/>
      <c r="AS12" s="642"/>
      <c r="AT12" s="642"/>
      <c r="AU12" s="642"/>
      <c r="AV12" s="642"/>
      <c r="AW12" s="642"/>
      <c r="AX12" s="642"/>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DU12" s="219"/>
      <c r="DV12" s="219"/>
      <c r="DW12" s="219"/>
      <c r="DX12" s="219"/>
      <c r="DY12" s="219"/>
      <c r="DZ12" s="219"/>
      <c r="EA12" s="219"/>
      <c r="EB12" s="219"/>
      <c r="EC12" s="219"/>
    </row>
    <row r="13" spans="1:133" s="222" customFormat="1" ht="51" customHeight="1" x14ac:dyDescent="0.25">
      <c r="A13" s="220"/>
      <c r="B13" s="630" t="s">
        <v>197</v>
      </c>
      <c r="C13" s="630"/>
      <c r="D13" s="630"/>
      <c r="E13" s="630"/>
      <c r="F13" s="630"/>
      <c r="G13" s="630"/>
      <c r="H13" s="630"/>
      <c r="I13" s="630"/>
      <c r="J13" s="631" t="s">
        <v>196</v>
      </c>
      <c r="K13" s="631"/>
      <c r="L13" s="631"/>
      <c r="M13" s="631"/>
      <c r="N13" s="631"/>
      <c r="O13" s="631"/>
      <c r="P13" s="631"/>
      <c r="Q13" s="631"/>
      <c r="R13" s="631"/>
      <c r="S13" s="631"/>
      <c r="T13" s="639" t="s">
        <v>198</v>
      </c>
      <c r="U13" s="639"/>
      <c r="V13" s="639"/>
      <c r="W13" s="639"/>
      <c r="X13" s="639"/>
      <c r="Y13" s="639"/>
      <c r="Z13" s="639"/>
      <c r="AA13" s="639"/>
      <c r="AB13" s="639"/>
      <c r="AC13" s="639"/>
      <c r="AD13" s="639"/>
      <c r="AE13" s="639"/>
      <c r="AF13" s="639"/>
      <c r="AG13" s="639"/>
      <c r="AH13" s="639"/>
      <c r="AI13" s="639"/>
      <c r="AJ13" s="639"/>
      <c r="AK13" s="641" t="s">
        <v>199</v>
      </c>
      <c r="AL13" s="641"/>
      <c r="AM13" s="641"/>
      <c r="AN13" s="641"/>
      <c r="AO13" s="641"/>
      <c r="AP13" s="641"/>
      <c r="AQ13" s="641"/>
      <c r="AR13" s="641"/>
      <c r="AS13" s="641"/>
      <c r="AT13" s="641"/>
      <c r="AU13" s="641"/>
      <c r="AV13" s="641"/>
      <c r="AW13" s="641"/>
      <c r="AX13" s="221" t="s">
        <v>305</v>
      </c>
      <c r="CC13" s="223"/>
      <c r="DU13" s="224"/>
      <c r="DV13" s="224"/>
      <c r="DW13" s="224"/>
      <c r="DX13" s="224"/>
      <c r="DY13" s="224"/>
      <c r="DZ13" s="224"/>
      <c r="EA13" s="224"/>
      <c r="EB13" s="224"/>
      <c r="EC13" s="224"/>
    </row>
    <row r="14" spans="1:133" s="223" customFormat="1" ht="58.5" customHeight="1" x14ac:dyDescent="0.25">
      <c r="A14" s="225"/>
      <c r="B14" s="630" t="s">
        <v>1</v>
      </c>
      <c r="C14" s="630"/>
      <c r="D14" s="630" t="s">
        <v>0</v>
      </c>
      <c r="E14" s="630" t="s">
        <v>321</v>
      </c>
      <c r="F14" s="630" t="s">
        <v>429</v>
      </c>
      <c r="G14" s="630" t="s">
        <v>430</v>
      </c>
      <c r="H14" s="632" t="s">
        <v>81</v>
      </c>
      <c r="I14" s="632"/>
      <c r="J14" s="631" t="s">
        <v>2</v>
      </c>
      <c r="K14" s="631"/>
      <c r="L14" s="631"/>
      <c r="M14" s="631"/>
      <c r="N14" s="631" t="s">
        <v>431</v>
      </c>
      <c r="O14" s="631"/>
      <c r="P14" s="631"/>
      <c r="Q14" s="631"/>
      <c r="R14" s="633" t="s">
        <v>432</v>
      </c>
      <c r="S14" s="631" t="s">
        <v>318</v>
      </c>
      <c r="T14" s="639" t="s">
        <v>4</v>
      </c>
      <c r="U14" s="639"/>
      <c r="V14" s="639"/>
      <c r="W14" s="639"/>
      <c r="X14" s="639"/>
      <c r="Y14" s="639"/>
      <c r="Z14" s="639"/>
      <c r="AA14" s="639"/>
      <c r="AB14" s="639"/>
      <c r="AC14" s="639"/>
      <c r="AD14" s="639"/>
      <c r="AE14" s="639"/>
      <c r="AF14" s="639"/>
      <c r="AG14" s="639"/>
      <c r="AH14" s="639"/>
      <c r="AI14" s="639"/>
      <c r="AJ14" s="639"/>
      <c r="AK14" s="641" t="s">
        <v>433</v>
      </c>
      <c r="AL14" s="638" t="s">
        <v>319</v>
      </c>
      <c r="AM14" s="638"/>
      <c r="AN14" s="638"/>
      <c r="AO14" s="165"/>
      <c r="AP14" s="641" t="s">
        <v>150</v>
      </c>
      <c r="AQ14" s="641"/>
      <c r="AR14" s="641"/>
      <c r="AS14" s="641"/>
      <c r="AT14" s="641"/>
      <c r="AU14" s="641"/>
      <c r="AV14" s="641"/>
      <c r="AW14" s="641"/>
      <c r="AX14" s="659" t="s">
        <v>153</v>
      </c>
      <c r="DU14" s="226"/>
      <c r="DV14" s="226"/>
      <c r="DW14" s="226"/>
      <c r="DX14" s="226"/>
      <c r="DY14" s="226"/>
      <c r="DZ14" s="226"/>
      <c r="EA14" s="226"/>
      <c r="EB14" s="226"/>
      <c r="EC14" s="226"/>
    </row>
    <row r="15" spans="1:133" s="223" customFormat="1" ht="28.5" customHeight="1" x14ac:dyDescent="0.25">
      <c r="A15" s="225"/>
      <c r="B15" s="630" t="s">
        <v>368</v>
      </c>
      <c r="C15" s="630" t="s">
        <v>11</v>
      </c>
      <c r="D15" s="630"/>
      <c r="E15" s="630"/>
      <c r="F15" s="630"/>
      <c r="G15" s="630"/>
      <c r="H15" s="632" t="s">
        <v>82</v>
      </c>
      <c r="I15" s="632" t="s">
        <v>85</v>
      </c>
      <c r="J15" s="631" t="s">
        <v>93</v>
      </c>
      <c r="K15" s="631" t="s">
        <v>94</v>
      </c>
      <c r="L15" s="631" t="s">
        <v>316</v>
      </c>
      <c r="M15" s="631" t="s">
        <v>307</v>
      </c>
      <c r="N15" s="631" t="s">
        <v>275</v>
      </c>
      <c r="O15" s="631" t="s">
        <v>94</v>
      </c>
      <c r="P15" s="631" t="s">
        <v>317</v>
      </c>
      <c r="Q15" s="631" t="s">
        <v>308</v>
      </c>
      <c r="R15" s="633"/>
      <c r="S15" s="631"/>
      <c r="T15" s="639" t="s">
        <v>144</v>
      </c>
      <c r="U15" s="639" t="s">
        <v>320</v>
      </c>
      <c r="V15" s="639" t="s">
        <v>6</v>
      </c>
      <c r="W15" s="639" t="s">
        <v>5</v>
      </c>
      <c r="X15" s="639" t="s">
        <v>406</v>
      </c>
      <c r="Y15" s="658" t="s">
        <v>323</v>
      </c>
      <c r="Z15" s="658"/>
      <c r="AA15" s="658"/>
      <c r="AB15" s="658" t="s">
        <v>324</v>
      </c>
      <c r="AC15" s="658"/>
      <c r="AD15" s="658" t="s">
        <v>181</v>
      </c>
      <c r="AE15" s="639" t="s">
        <v>407</v>
      </c>
      <c r="AF15" s="639" t="s">
        <v>329</v>
      </c>
      <c r="AG15" s="639" t="s">
        <v>434</v>
      </c>
      <c r="AH15" s="639" t="s">
        <v>435</v>
      </c>
      <c r="AI15" s="639" t="s">
        <v>436</v>
      </c>
      <c r="AJ15" s="639" t="s">
        <v>303</v>
      </c>
      <c r="AK15" s="641"/>
      <c r="AL15" s="638" t="s">
        <v>408</v>
      </c>
      <c r="AM15" s="638" t="s">
        <v>409</v>
      </c>
      <c r="AN15" s="638" t="s">
        <v>410</v>
      </c>
      <c r="AO15" s="165"/>
      <c r="AP15" s="640" t="s">
        <v>400</v>
      </c>
      <c r="AQ15" s="640" t="s">
        <v>401</v>
      </c>
      <c r="AR15" s="637" t="s">
        <v>399</v>
      </c>
      <c r="AS15" s="637" t="s">
        <v>402</v>
      </c>
      <c r="AT15" s="637" t="s">
        <v>412</v>
      </c>
      <c r="AU15" s="637" t="s">
        <v>403</v>
      </c>
      <c r="AV15" s="637" t="s">
        <v>404</v>
      </c>
      <c r="AW15" s="637" t="s">
        <v>405</v>
      </c>
      <c r="AX15" s="659"/>
      <c r="DU15" s="226"/>
      <c r="DV15" s="226"/>
      <c r="DW15" s="226"/>
      <c r="DX15" s="226"/>
      <c r="DY15" s="226"/>
      <c r="DZ15" s="226"/>
      <c r="EA15" s="226"/>
      <c r="EB15" s="226"/>
      <c r="EC15" s="226"/>
    </row>
    <row r="16" spans="1:133" s="223" customFormat="1" ht="122.25" customHeight="1" x14ac:dyDescent="0.25">
      <c r="A16" s="225"/>
      <c r="B16" s="630"/>
      <c r="C16" s="630"/>
      <c r="D16" s="630"/>
      <c r="E16" s="630"/>
      <c r="F16" s="630"/>
      <c r="G16" s="630"/>
      <c r="H16" s="632"/>
      <c r="I16" s="632"/>
      <c r="J16" s="631"/>
      <c r="K16" s="631"/>
      <c r="L16" s="631"/>
      <c r="M16" s="631"/>
      <c r="N16" s="631"/>
      <c r="O16" s="631"/>
      <c r="P16" s="631"/>
      <c r="Q16" s="631"/>
      <c r="R16" s="633"/>
      <c r="S16" s="631"/>
      <c r="T16" s="639"/>
      <c r="U16" s="639"/>
      <c r="V16" s="639"/>
      <c r="W16" s="639"/>
      <c r="X16" s="639"/>
      <c r="Y16" s="227" t="s">
        <v>325</v>
      </c>
      <c r="Z16" s="227" t="s">
        <v>326</v>
      </c>
      <c r="AA16" s="227" t="s">
        <v>327</v>
      </c>
      <c r="AB16" s="227" t="s">
        <v>328</v>
      </c>
      <c r="AC16" s="227" t="s">
        <v>322</v>
      </c>
      <c r="AD16" s="658"/>
      <c r="AE16" s="639"/>
      <c r="AF16" s="639"/>
      <c r="AG16" s="639"/>
      <c r="AH16" s="639"/>
      <c r="AI16" s="639"/>
      <c r="AJ16" s="639"/>
      <c r="AK16" s="641"/>
      <c r="AL16" s="638"/>
      <c r="AM16" s="638"/>
      <c r="AN16" s="638"/>
      <c r="AO16" s="165"/>
      <c r="AP16" s="640"/>
      <c r="AQ16" s="640"/>
      <c r="AR16" s="637"/>
      <c r="AS16" s="637"/>
      <c r="AT16" s="637"/>
      <c r="AU16" s="637"/>
      <c r="AV16" s="637"/>
      <c r="AW16" s="637"/>
      <c r="AX16" s="659"/>
      <c r="DU16" s="226"/>
      <c r="DV16" s="226"/>
      <c r="DW16" s="226"/>
      <c r="DX16" s="226"/>
      <c r="DY16" s="226"/>
      <c r="DZ16" s="226"/>
      <c r="EA16" s="226"/>
      <c r="EB16" s="226"/>
      <c r="EC16" s="226"/>
    </row>
    <row r="17" spans="1:140" ht="63.75" hidden="1" customHeight="1" x14ac:dyDescent="0.25">
      <c r="A17" s="228"/>
      <c r="B17" s="229"/>
      <c r="C17" s="230"/>
      <c r="D17" s="167"/>
      <c r="E17" s="166"/>
      <c r="F17" s="167"/>
      <c r="G17" s="167"/>
      <c r="H17" s="167"/>
      <c r="I17" s="167"/>
      <c r="J17" s="167"/>
      <c r="K17" s="167"/>
      <c r="L17" s="167"/>
      <c r="M17" s="231"/>
      <c r="N17" s="167"/>
      <c r="O17" s="167"/>
      <c r="P17" s="167"/>
      <c r="Q17" s="231"/>
      <c r="R17" s="231"/>
      <c r="S17" s="167"/>
      <c r="T17" s="232"/>
      <c r="U17" s="232"/>
      <c r="V17" s="232"/>
      <c r="W17" s="232"/>
      <c r="X17" s="232"/>
      <c r="Y17" s="167"/>
      <c r="Z17" s="167"/>
      <c r="AA17" s="167"/>
      <c r="AB17" s="167"/>
      <c r="AC17" s="167"/>
      <c r="AD17" s="167"/>
      <c r="AE17" s="167"/>
      <c r="AF17" s="167"/>
      <c r="AG17" s="167"/>
      <c r="AH17" s="167"/>
      <c r="AI17" s="167"/>
      <c r="AJ17" s="168"/>
      <c r="AK17" s="167"/>
      <c r="AL17" s="167"/>
      <c r="AM17" s="167"/>
      <c r="AN17" s="167"/>
      <c r="AO17" s="233"/>
      <c r="AP17" s="477"/>
      <c r="AQ17" s="477"/>
      <c r="AR17" s="167"/>
      <c r="AS17" s="167"/>
      <c r="AT17" s="234"/>
      <c r="AU17" s="234"/>
      <c r="AV17" s="167"/>
      <c r="AW17" s="167"/>
      <c r="AX17" s="235"/>
      <c r="ED17" s="216"/>
      <c r="EE17" s="216"/>
      <c r="EF17" s="216"/>
      <c r="EG17" s="216"/>
      <c r="EH17" s="216"/>
      <c r="EI17" s="216"/>
      <c r="EJ17" s="216"/>
    </row>
    <row r="18" spans="1:140" s="239" customFormat="1" ht="35.25" customHeight="1" x14ac:dyDescent="0.25">
      <c r="A18" s="125"/>
      <c r="B18" s="214" t="s">
        <v>314</v>
      </c>
      <c r="C18" s="165" t="s">
        <v>313</v>
      </c>
      <c r="D18" s="236" t="s">
        <v>314</v>
      </c>
      <c r="E18" s="237"/>
      <c r="F18" s="237" t="s">
        <v>313</v>
      </c>
      <c r="G18" s="237" t="s">
        <v>313</v>
      </c>
      <c r="H18" s="236" t="s">
        <v>314</v>
      </c>
      <c r="I18" s="237" t="s">
        <v>313</v>
      </c>
      <c r="J18" s="236" t="s">
        <v>314</v>
      </c>
      <c r="K18" s="236" t="s">
        <v>314</v>
      </c>
      <c r="L18" s="169" t="s">
        <v>315</v>
      </c>
      <c r="M18" s="169" t="s">
        <v>315</v>
      </c>
      <c r="N18" s="236" t="s">
        <v>314</v>
      </c>
      <c r="O18" s="236" t="s">
        <v>314</v>
      </c>
      <c r="P18" s="169" t="s">
        <v>315</v>
      </c>
      <c r="Q18" s="169" t="s">
        <v>315</v>
      </c>
      <c r="R18" s="169" t="s">
        <v>315</v>
      </c>
      <c r="S18" s="169" t="s">
        <v>315</v>
      </c>
      <c r="T18" s="237" t="s">
        <v>313</v>
      </c>
      <c r="U18" s="237" t="s">
        <v>313</v>
      </c>
      <c r="V18" s="237" t="s">
        <v>313</v>
      </c>
      <c r="W18" s="236" t="s">
        <v>314</v>
      </c>
      <c r="X18" s="169" t="s">
        <v>315</v>
      </c>
      <c r="Y18" s="236" t="s">
        <v>314</v>
      </c>
      <c r="Z18" s="238" t="s">
        <v>314</v>
      </c>
      <c r="AA18" s="238" t="s">
        <v>314</v>
      </c>
      <c r="AB18" s="236" t="s">
        <v>314</v>
      </c>
      <c r="AC18" s="238" t="s">
        <v>314</v>
      </c>
      <c r="AD18" s="169" t="s">
        <v>315</v>
      </c>
      <c r="AE18" s="169" t="s">
        <v>315</v>
      </c>
      <c r="AF18" s="236" t="s">
        <v>314</v>
      </c>
      <c r="AG18" s="169" t="s">
        <v>315</v>
      </c>
      <c r="AH18" s="169" t="s">
        <v>315</v>
      </c>
      <c r="AI18" s="169" t="s">
        <v>315</v>
      </c>
      <c r="AJ18" s="169" t="s">
        <v>315</v>
      </c>
      <c r="AK18" s="236" t="s">
        <v>314</v>
      </c>
      <c r="AL18" s="237" t="s">
        <v>313</v>
      </c>
      <c r="AM18" s="237" t="s">
        <v>313</v>
      </c>
      <c r="AN18" s="237" t="s">
        <v>313</v>
      </c>
      <c r="AO18" s="237"/>
      <c r="AP18" s="478" t="s">
        <v>313</v>
      </c>
      <c r="AQ18" s="478" t="s">
        <v>313</v>
      </c>
      <c r="AR18" s="237" t="s">
        <v>313</v>
      </c>
      <c r="AS18" s="237" t="s">
        <v>313</v>
      </c>
      <c r="AT18" s="237" t="s">
        <v>313</v>
      </c>
      <c r="AU18" s="237" t="s">
        <v>313</v>
      </c>
      <c r="AV18" s="237" t="s">
        <v>313</v>
      </c>
      <c r="AW18" s="237" t="s">
        <v>313</v>
      </c>
      <c r="AX18" s="237" t="s">
        <v>313</v>
      </c>
    </row>
    <row r="19" spans="1:140" s="245" customFormat="1" ht="18" customHeight="1" x14ac:dyDescent="0.25">
      <c r="A19" s="228"/>
      <c r="B19" s="427"/>
      <c r="C19" s="428"/>
      <c r="D19" s="240"/>
      <c r="E19" s="155"/>
      <c r="F19" s="155"/>
      <c r="G19" s="432"/>
      <c r="H19" s="240"/>
      <c r="I19" s="155"/>
      <c r="J19" s="240"/>
      <c r="K19" s="240"/>
      <c r="L19" s="170"/>
      <c r="M19" s="241"/>
      <c r="N19" s="240"/>
      <c r="O19" s="240"/>
      <c r="P19" s="170"/>
      <c r="Q19" s="241"/>
      <c r="R19" s="241"/>
      <c r="S19" s="170"/>
      <c r="T19" s="154"/>
      <c r="U19" s="154"/>
      <c r="V19" s="154"/>
      <c r="W19" s="154"/>
      <c r="X19" s="242"/>
      <c r="Y19" s="154"/>
      <c r="Z19" s="154"/>
      <c r="AA19" s="154"/>
      <c r="AB19" s="154"/>
      <c r="AC19" s="154"/>
      <c r="AD19" s="243"/>
      <c r="AE19" s="170"/>
      <c r="AF19" s="240"/>
      <c r="AG19" s="170"/>
      <c r="AH19" s="170"/>
      <c r="AI19" s="170"/>
      <c r="AJ19" s="171"/>
      <c r="AK19" s="240"/>
      <c r="AL19" s="154"/>
      <c r="AM19" s="154"/>
      <c r="AN19" s="154"/>
      <c r="AO19" s="244"/>
      <c r="AP19" s="479"/>
      <c r="AQ19" s="479"/>
      <c r="AR19" s="154"/>
      <c r="AS19" s="154"/>
      <c r="AT19" s="172"/>
      <c r="AU19" s="172"/>
      <c r="AV19" s="154"/>
      <c r="AW19" s="154"/>
      <c r="AX19" s="173"/>
      <c r="CC19" s="246"/>
      <c r="CF19" s="247"/>
      <c r="DU19" s="248"/>
      <c r="DV19" s="248"/>
      <c r="DW19" s="248"/>
      <c r="DX19" s="248"/>
      <c r="DY19" s="248"/>
      <c r="DZ19" s="248"/>
      <c r="EA19" s="248"/>
      <c r="EB19" s="248"/>
      <c r="EC19" s="248"/>
    </row>
    <row r="20" spans="1:140" s="251" customFormat="1" ht="75" customHeight="1" x14ac:dyDescent="0.25">
      <c r="A20" s="612"/>
      <c r="B20" s="197" t="s">
        <v>213</v>
      </c>
      <c r="C20" s="554" t="s">
        <v>473</v>
      </c>
      <c r="D20" s="613" t="s">
        <v>438</v>
      </c>
      <c r="E20" s="614" t="s">
        <v>437</v>
      </c>
      <c r="F20" s="615" t="s">
        <v>668</v>
      </c>
      <c r="G20" s="196" t="s">
        <v>699</v>
      </c>
      <c r="H20" s="613" t="s">
        <v>83</v>
      </c>
      <c r="I20" s="618" t="s">
        <v>511</v>
      </c>
      <c r="J20" s="618" t="s">
        <v>171</v>
      </c>
      <c r="K20" s="622" t="s">
        <v>219</v>
      </c>
      <c r="L20" s="621" t="str">
        <f>IF(K20=0," ",VLOOKUP(K20,CC$218:CD$232,2,0))</f>
        <v>POSIBLE / MODERADO</v>
      </c>
      <c r="M20" s="621">
        <f>IF(K20=0," ",VLOOKUP(K20,CC$218:CE$232,3,0))</f>
        <v>3</v>
      </c>
      <c r="N20" s="621" t="s">
        <v>261</v>
      </c>
      <c r="O20" s="621" t="s">
        <v>265</v>
      </c>
      <c r="P20" s="621" t="str">
        <f>IF(O20=0," ",VLOOKUP(O20,CC$245:CD$284,2,0))</f>
        <v>MAYOR</v>
      </c>
      <c r="Q20" s="621">
        <f>IF(O20=0," ",VLOOKUP(O20,CC$245:CE$284,3,0))</f>
        <v>4</v>
      </c>
      <c r="R20" s="621" t="str">
        <f>CONCATENATE(M20,Q20)</f>
        <v>34</v>
      </c>
      <c r="S20" s="623" t="str">
        <f>IF(M20=" ","FALTAN DATOS PREVIOS",IF(Q20=" ","FALTAN DATOS PREVIOS",VLOOKUP(R20,CC$287:CD$312,2,0)))</f>
        <v>Crítico</v>
      </c>
      <c r="T20" s="544">
        <v>1</v>
      </c>
      <c r="U20" s="468" t="s">
        <v>513</v>
      </c>
      <c r="V20" s="556" t="s">
        <v>524</v>
      </c>
      <c r="W20" s="544" t="s">
        <v>145</v>
      </c>
      <c r="X20" s="542">
        <f t="shared" ref="X20:X29" si="0">IF(W20="CORRECTIVO",5,IF(W20="PREVENTIVO",15,0))</f>
        <v>15</v>
      </c>
      <c r="Y20" s="544">
        <v>8</v>
      </c>
      <c r="Z20" s="544">
        <v>8</v>
      </c>
      <c r="AA20" s="544">
        <v>9</v>
      </c>
      <c r="AB20" s="544">
        <v>8</v>
      </c>
      <c r="AC20" s="544">
        <v>8</v>
      </c>
      <c r="AD20" s="249">
        <f>SUM(Y20:AC20)+X20</f>
        <v>56</v>
      </c>
      <c r="AE20" s="621" t="str">
        <f>IF(AD30&lt;51,IF(AD30=0,"NO HA DEFINIDO CONTROL", "BAJA"),(IF(AD30&gt; 76,"ALTA","MEDIA")))</f>
        <v>BAJA</v>
      </c>
      <c r="AF20" s="622" t="s">
        <v>2</v>
      </c>
      <c r="AG20" s="621">
        <f>IF(AF20="PROBABILIDAD",IF(AE20="ALTA",IF(M20&lt;=2,1,M20-2),IF(AE20="MEDIA",IF(M20&lt;=2,1,M20-1),M20)),M20)</f>
        <v>3</v>
      </c>
      <c r="AH20" s="621">
        <f>IF(AF20="IMPACTO",IF(AE20="ALTA",IF(Q20&lt;=2,1,Q20-2),IF(AE20="MEDIA",IF(Q20&lt;=2,1,Q20-1),Q20)),Q20)</f>
        <v>4</v>
      </c>
      <c r="AI20" s="628" t="str">
        <f>CONCATENATE(AG20,AH20)</f>
        <v>34</v>
      </c>
      <c r="AJ20" s="624" t="str">
        <f>+VLOOKUP(AI20,$CC$288:$CD$313,2,0)</f>
        <v>Crítico</v>
      </c>
      <c r="AK20" s="621"/>
      <c r="AL20" s="193"/>
      <c r="AM20" s="193"/>
      <c r="AN20" s="197"/>
      <c r="AO20" s="244"/>
      <c r="AP20" s="497" t="s">
        <v>535</v>
      </c>
      <c r="AQ20" s="611" t="s">
        <v>708</v>
      </c>
      <c r="AR20" s="445" t="s">
        <v>707</v>
      </c>
      <c r="AS20" s="445" t="s">
        <v>707</v>
      </c>
      <c r="AT20" s="710" t="s">
        <v>710</v>
      </c>
      <c r="AU20" s="710" t="s">
        <v>711</v>
      </c>
      <c r="AV20" s="608" t="s">
        <v>714</v>
      </c>
      <c r="AW20" s="191"/>
      <c r="AX20" s="191"/>
      <c r="AY20" s="250"/>
      <c r="AZ20" s="250"/>
      <c r="BA20" s="250"/>
      <c r="BB20" s="250"/>
      <c r="BC20" s="250"/>
      <c r="BD20" s="250"/>
      <c r="BE20" s="250"/>
      <c r="CC20" s="252"/>
      <c r="CF20" s="253"/>
      <c r="DU20" s="254"/>
      <c r="DV20" s="254"/>
      <c r="DW20" s="254"/>
      <c r="DX20" s="254"/>
      <c r="DY20" s="254"/>
      <c r="DZ20" s="254"/>
      <c r="EA20" s="254"/>
      <c r="EB20" s="254"/>
      <c r="EC20" s="254"/>
    </row>
    <row r="21" spans="1:140" s="251" customFormat="1" ht="48.75" customHeight="1" x14ac:dyDescent="0.25">
      <c r="A21" s="612"/>
      <c r="B21" s="197" t="s">
        <v>212</v>
      </c>
      <c r="C21" s="555" t="s">
        <v>505</v>
      </c>
      <c r="D21" s="613"/>
      <c r="E21" s="614"/>
      <c r="F21" s="616"/>
      <c r="G21" s="196" t="s">
        <v>506</v>
      </c>
      <c r="H21" s="613"/>
      <c r="I21" s="618"/>
      <c r="J21" s="618"/>
      <c r="K21" s="622"/>
      <c r="L21" s="621"/>
      <c r="M21" s="621"/>
      <c r="N21" s="621"/>
      <c r="O21" s="621"/>
      <c r="P21" s="621"/>
      <c r="Q21" s="621"/>
      <c r="R21" s="621"/>
      <c r="S21" s="623"/>
      <c r="T21" s="544">
        <v>2</v>
      </c>
      <c r="U21" s="210" t="s">
        <v>514</v>
      </c>
      <c r="V21" s="196" t="s">
        <v>525</v>
      </c>
      <c r="W21" s="544" t="s">
        <v>145</v>
      </c>
      <c r="X21" s="542">
        <f t="shared" si="0"/>
        <v>15</v>
      </c>
      <c r="Y21" s="544">
        <v>12</v>
      </c>
      <c r="Z21" s="544">
        <v>12</v>
      </c>
      <c r="AA21" s="544">
        <v>9</v>
      </c>
      <c r="AB21" s="544">
        <v>8</v>
      </c>
      <c r="AC21" s="544">
        <v>8</v>
      </c>
      <c r="AD21" s="249">
        <f>SUM(Y21:AC21)+X21</f>
        <v>64</v>
      </c>
      <c r="AE21" s="621"/>
      <c r="AF21" s="622"/>
      <c r="AG21" s="621"/>
      <c r="AH21" s="621"/>
      <c r="AI21" s="628"/>
      <c r="AJ21" s="624"/>
      <c r="AK21" s="621"/>
      <c r="AL21" s="193"/>
      <c r="AM21" s="193"/>
      <c r="AN21" s="193"/>
      <c r="AO21" s="244"/>
      <c r="AP21" s="497" t="s">
        <v>535</v>
      </c>
      <c r="AQ21" s="480" t="s">
        <v>709</v>
      </c>
      <c r="AR21" s="445" t="s">
        <v>707</v>
      </c>
      <c r="AS21" s="445" t="s">
        <v>707</v>
      </c>
      <c r="AT21" s="471" t="s">
        <v>712</v>
      </c>
      <c r="AU21" s="471" t="s">
        <v>713</v>
      </c>
      <c r="AV21" s="608" t="s">
        <v>715</v>
      </c>
      <c r="AW21" s="191"/>
      <c r="AX21" s="191"/>
      <c r="AY21" s="250"/>
      <c r="AZ21" s="250"/>
      <c r="BA21" s="250"/>
      <c r="BB21" s="250"/>
      <c r="BC21" s="250"/>
      <c r="BD21" s="250"/>
      <c r="BE21" s="250"/>
      <c r="CC21" s="252"/>
      <c r="CF21" s="253"/>
      <c r="DU21" s="254"/>
      <c r="DV21" s="254"/>
      <c r="DW21" s="254"/>
      <c r="DX21" s="254"/>
      <c r="DY21" s="254"/>
      <c r="DZ21" s="254"/>
      <c r="EA21" s="254"/>
      <c r="EB21" s="254"/>
      <c r="EC21" s="254"/>
    </row>
    <row r="22" spans="1:140" s="251" customFormat="1" ht="72" x14ac:dyDescent="0.25">
      <c r="A22" s="612"/>
      <c r="B22" s="197" t="s">
        <v>212</v>
      </c>
      <c r="C22" s="555" t="s">
        <v>501</v>
      </c>
      <c r="D22" s="613"/>
      <c r="E22" s="614"/>
      <c r="F22" s="616"/>
      <c r="G22" s="196" t="s">
        <v>507</v>
      </c>
      <c r="H22" s="613"/>
      <c r="I22" s="618"/>
      <c r="J22" s="618"/>
      <c r="K22" s="622"/>
      <c r="L22" s="621"/>
      <c r="M22" s="621"/>
      <c r="N22" s="621"/>
      <c r="O22" s="621"/>
      <c r="P22" s="621"/>
      <c r="Q22" s="621"/>
      <c r="R22" s="621"/>
      <c r="S22" s="623"/>
      <c r="T22" s="544">
        <v>3</v>
      </c>
      <c r="U22" s="450" t="s">
        <v>531</v>
      </c>
      <c r="V22" s="557" t="s">
        <v>532</v>
      </c>
      <c r="W22" s="544" t="s">
        <v>145</v>
      </c>
      <c r="X22" s="542">
        <f t="shared" si="0"/>
        <v>15</v>
      </c>
      <c r="Y22" s="544">
        <v>4</v>
      </c>
      <c r="Z22" s="544">
        <v>4</v>
      </c>
      <c r="AA22" s="544">
        <v>9</v>
      </c>
      <c r="AB22" s="544">
        <v>4</v>
      </c>
      <c r="AC22" s="544">
        <v>8</v>
      </c>
      <c r="AD22" s="249">
        <f>SUM(Y22:AC22)+X22</f>
        <v>44</v>
      </c>
      <c r="AE22" s="621"/>
      <c r="AF22" s="622"/>
      <c r="AG22" s="621"/>
      <c r="AH22" s="621"/>
      <c r="AI22" s="628"/>
      <c r="AJ22" s="624"/>
      <c r="AK22" s="621"/>
      <c r="AL22" s="193"/>
      <c r="AM22" s="193"/>
      <c r="AN22" s="193"/>
      <c r="AO22" s="244"/>
      <c r="AP22" s="481"/>
      <c r="AQ22" s="481"/>
      <c r="AR22" s="445"/>
      <c r="AS22" s="445"/>
      <c r="AT22" s="471"/>
      <c r="AU22" s="471"/>
      <c r="AV22" s="472"/>
      <c r="AW22" s="191"/>
      <c r="AX22" s="191"/>
      <c r="AY22" s="250"/>
      <c r="AZ22" s="250"/>
      <c r="BA22" s="250"/>
      <c r="BB22" s="250"/>
      <c r="BC22" s="250"/>
      <c r="BD22" s="250"/>
      <c r="BE22" s="250"/>
      <c r="CC22" s="252"/>
      <c r="CF22" s="253"/>
      <c r="DU22" s="254"/>
      <c r="DV22" s="254"/>
      <c r="DW22" s="254"/>
      <c r="DX22" s="254"/>
      <c r="DY22" s="254"/>
      <c r="DZ22" s="254"/>
      <c r="EA22" s="254"/>
      <c r="EB22" s="254"/>
      <c r="EC22" s="254"/>
    </row>
    <row r="23" spans="1:140" s="251" customFormat="1" ht="36" x14ac:dyDescent="0.25">
      <c r="A23" s="612"/>
      <c r="B23" s="197" t="s">
        <v>212</v>
      </c>
      <c r="C23" s="466" t="s">
        <v>449</v>
      </c>
      <c r="D23" s="613"/>
      <c r="E23" s="614"/>
      <c r="F23" s="616"/>
      <c r="G23" s="426"/>
      <c r="H23" s="613"/>
      <c r="I23" s="618"/>
      <c r="J23" s="618"/>
      <c r="K23" s="622"/>
      <c r="L23" s="621"/>
      <c r="M23" s="621"/>
      <c r="N23" s="621"/>
      <c r="O23" s="621"/>
      <c r="P23" s="621"/>
      <c r="Q23" s="621"/>
      <c r="R23" s="621"/>
      <c r="S23" s="623"/>
      <c r="T23" s="544"/>
      <c r="U23" s="403"/>
      <c r="V23" s="424"/>
      <c r="W23" s="544"/>
      <c r="X23" s="542"/>
      <c r="Y23" s="544"/>
      <c r="Z23" s="544"/>
      <c r="AA23" s="544"/>
      <c r="AB23" s="544"/>
      <c r="AC23" s="544"/>
      <c r="AD23" s="249"/>
      <c r="AE23" s="621"/>
      <c r="AF23" s="622"/>
      <c r="AG23" s="621"/>
      <c r="AH23" s="621"/>
      <c r="AI23" s="628"/>
      <c r="AJ23" s="624"/>
      <c r="AK23" s="621"/>
      <c r="AL23" s="193"/>
      <c r="AM23" s="193"/>
      <c r="AN23" s="193"/>
      <c r="AO23" s="244"/>
      <c r="AP23" s="481"/>
      <c r="AQ23" s="481"/>
      <c r="AR23" s="445"/>
      <c r="AS23" s="445"/>
      <c r="AT23" s="471"/>
      <c r="AU23" s="471"/>
      <c r="AV23" s="472"/>
      <c r="AW23" s="191"/>
      <c r="AX23" s="191"/>
      <c r="AY23" s="250"/>
      <c r="AZ23" s="250"/>
      <c r="BA23" s="250"/>
      <c r="BB23" s="250"/>
      <c r="BC23" s="250"/>
      <c r="BD23" s="250"/>
      <c r="BE23" s="250"/>
      <c r="CC23" s="252"/>
      <c r="CF23" s="253"/>
      <c r="DU23" s="254"/>
      <c r="DV23" s="254"/>
      <c r="DW23" s="254"/>
      <c r="DX23" s="254"/>
      <c r="DY23" s="254"/>
      <c r="DZ23" s="254"/>
      <c r="EA23" s="254"/>
      <c r="EB23" s="254"/>
      <c r="EC23" s="254"/>
    </row>
    <row r="24" spans="1:140" s="251" customFormat="1" ht="36" x14ac:dyDescent="0.25">
      <c r="A24" s="612"/>
      <c r="B24" s="197" t="s">
        <v>212</v>
      </c>
      <c r="C24" s="469" t="s">
        <v>659</v>
      </c>
      <c r="D24" s="613"/>
      <c r="E24" s="614"/>
      <c r="F24" s="616"/>
      <c r="G24" s="404"/>
      <c r="H24" s="613"/>
      <c r="I24" s="618"/>
      <c r="J24" s="618"/>
      <c r="K24" s="622"/>
      <c r="L24" s="621"/>
      <c r="M24" s="621"/>
      <c r="N24" s="621"/>
      <c r="O24" s="621"/>
      <c r="P24" s="621"/>
      <c r="Q24" s="621"/>
      <c r="R24" s="621"/>
      <c r="S24" s="623"/>
      <c r="T24" s="544"/>
      <c r="U24" s="191"/>
      <c r="V24" s="426"/>
      <c r="W24" s="544"/>
      <c r="X24" s="542">
        <f t="shared" si="0"/>
        <v>0</v>
      </c>
      <c r="Y24" s="544">
        <v>4</v>
      </c>
      <c r="Z24" s="544">
        <v>4</v>
      </c>
      <c r="AA24" s="544">
        <v>9</v>
      </c>
      <c r="AB24" s="544">
        <v>4</v>
      </c>
      <c r="AC24" s="544">
        <v>8</v>
      </c>
      <c r="AD24" s="453">
        <f t="shared" ref="AD24:AD29" si="1">SUM(Y24:AC24)+X24</f>
        <v>29</v>
      </c>
      <c r="AE24" s="621"/>
      <c r="AF24" s="622"/>
      <c r="AG24" s="621"/>
      <c r="AH24" s="621"/>
      <c r="AI24" s="628"/>
      <c r="AJ24" s="624"/>
      <c r="AK24" s="621"/>
      <c r="AL24" s="193"/>
      <c r="AM24" s="193"/>
      <c r="AN24" s="193"/>
      <c r="AO24" s="244"/>
      <c r="AP24" s="611"/>
      <c r="AQ24" s="464"/>
      <c r="AR24" s="445"/>
      <c r="AS24" s="445"/>
      <c r="AT24" s="471"/>
      <c r="AU24" s="471"/>
      <c r="AV24" s="461"/>
      <c r="AW24" s="191"/>
      <c r="AX24" s="191"/>
      <c r="AY24" s="250"/>
      <c r="AZ24" s="250"/>
      <c r="BA24" s="250"/>
      <c r="BB24" s="250"/>
      <c r="BC24" s="250"/>
      <c r="BD24" s="250"/>
      <c r="BE24" s="250"/>
      <c r="CC24" s="252"/>
      <c r="CF24" s="253"/>
      <c r="DU24" s="254"/>
      <c r="DV24" s="254"/>
      <c r="DW24" s="254"/>
      <c r="DX24" s="254"/>
      <c r="DY24" s="254"/>
      <c r="DZ24" s="254"/>
      <c r="EA24" s="254"/>
      <c r="EB24" s="254"/>
      <c r="EC24" s="254"/>
    </row>
    <row r="25" spans="1:140" s="251" customFormat="1" ht="57" customHeight="1" x14ac:dyDescent="0.25">
      <c r="A25" s="612"/>
      <c r="B25" s="197" t="s">
        <v>213</v>
      </c>
      <c r="C25" s="525" t="s">
        <v>660</v>
      </c>
      <c r="D25" s="613"/>
      <c r="E25" s="614"/>
      <c r="F25" s="616"/>
      <c r="G25" s="404"/>
      <c r="H25" s="613"/>
      <c r="I25" s="618"/>
      <c r="J25" s="618"/>
      <c r="K25" s="622"/>
      <c r="L25" s="621"/>
      <c r="M25" s="621"/>
      <c r="N25" s="621"/>
      <c r="O25" s="621"/>
      <c r="P25" s="621"/>
      <c r="Q25" s="621"/>
      <c r="R25" s="621"/>
      <c r="S25" s="623"/>
      <c r="T25" s="544"/>
      <c r="U25" s="191"/>
      <c r="V25" s="436"/>
      <c r="W25" s="544"/>
      <c r="X25" s="542">
        <f t="shared" si="0"/>
        <v>0</v>
      </c>
      <c r="Y25" s="544"/>
      <c r="Z25" s="544"/>
      <c r="AA25" s="544"/>
      <c r="AB25" s="544"/>
      <c r="AC25" s="544"/>
      <c r="AD25" s="249">
        <f t="shared" si="1"/>
        <v>0</v>
      </c>
      <c r="AE25" s="621"/>
      <c r="AF25" s="622"/>
      <c r="AG25" s="621"/>
      <c r="AH25" s="621"/>
      <c r="AI25" s="628"/>
      <c r="AJ25" s="624"/>
      <c r="AK25" s="621"/>
      <c r="AL25" s="193"/>
      <c r="AM25" s="193"/>
      <c r="AN25" s="193"/>
      <c r="AO25" s="244"/>
      <c r="AP25" s="482"/>
      <c r="AQ25" s="482"/>
      <c r="AR25" s="447"/>
      <c r="AS25" s="447"/>
      <c r="AT25" s="460"/>
      <c r="AU25" s="460"/>
      <c r="AV25" s="447"/>
      <c r="AW25" s="191"/>
      <c r="AX25" s="191"/>
      <c r="AY25" s="250"/>
      <c r="AZ25" s="250"/>
      <c r="BA25" s="250"/>
      <c r="BB25" s="250"/>
      <c r="BC25" s="250"/>
      <c r="BD25" s="250"/>
      <c r="BE25" s="250"/>
      <c r="CC25" s="252"/>
      <c r="CF25" s="253"/>
      <c r="DU25" s="254"/>
      <c r="DV25" s="254"/>
      <c r="DW25" s="254"/>
      <c r="DX25" s="254"/>
      <c r="DY25" s="254"/>
      <c r="DZ25" s="254"/>
      <c r="EA25" s="254"/>
      <c r="EB25" s="254"/>
      <c r="EC25" s="254"/>
    </row>
    <row r="26" spans="1:140" s="251" customFormat="1" ht="23.25" x14ac:dyDescent="0.25">
      <c r="A26" s="612"/>
      <c r="B26" s="197"/>
      <c r="C26" s="198"/>
      <c r="D26" s="613"/>
      <c r="E26" s="614"/>
      <c r="F26" s="616"/>
      <c r="G26" s="404"/>
      <c r="H26" s="613"/>
      <c r="I26" s="618"/>
      <c r="J26" s="618"/>
      <c r="K26" s="622"/>
      <c r="L26" s="621"/>
      <c r="M26" s="621"/>
      <c r="N26" s="621"/>
      <c r="O26" s="621"/>
      <c r="P26" s="621"/>
      <c r="Q26" s="621"/>
      <c r="R26" s="621"/>
      <c r="S26" s="623"/>
      <c r="T26" s="544"/>
      <c r="U26" s="191"/>
      <c r="V26" s="191"/>
      <c r="W26" s="544"/>
      <c r="X26" s="542">
        <f t="shared" si="0"/>
        <v>0</v>
      </c>
      <c r="Y26" s="544"/>
      <c r="Z26" s="544"/>
      <c r="AA26" s="544"/>
      <c r="AB26" s="544"/>
      <c r="AC26" s="544"/>
      <c r="AD26" s="249">
        <f t="shared" si="1"/>
        <v>0</v>
      </c>
      <c r="AE26" s="621"/>
      <c r="AF26" s="622"/>
      <c r="AG26" s="621"/>
      <c r="AH26" s="621"/>
      <c r="AI26" s="628"/>
      <c r="AJ26" s="624"/>
      <c r="AK26" s="621"/>
      <c r="AL26" s="193"/>
      <c r="AM26" s="193"/>
      <c r="AN26" s="193"/>
      <c r="AO26" s="244"/>
      <c r="AP26" s="464"/>
      <c r="AQ26" s="464"/>
      <c r="AR26" s="445"/>
      <c r="AS26" s="445"/>
      <c r="AT26" s="457"/>
      <c r="AU26" s="457"/>
      <c r="AV26" s="445"/>
      <c r="AW26" s="191"/>
      <c r="AX26" s="191"/>
      <c r="AY26" s="250"/>
      <c r="AZ26" s="250"/>
      <c r="BA26" s="250"/>
      <c r="BB26" s="250"/>
      <c r="BC26" s="250"/>
      <c r="BD26" s="250"/>
      <c r="BE26" s="250"/>
      <c r="CC26" s="252"/>
      <c r="CF26" s="253"/>
      <c r="DU26" s="254"/>
      <c r="DV26" s="254"/>
      <c r="DW26" s="254"/>
      <c r="DX26" s="254"/>
      <c r="DY26" s="254"/>
      <c r="DZ26" s="254"/>
      <c r="EA26" s="254"/>
      <c r="EB26" s="254"/>
      <c r="EC26" s="254"/>
    </row>
    <row r="27" spans="1:140" s="251" customFormat="1" ht="23.25" x14ac:dyDescent="0.25">
      <c r="A27" s="612"/>
      <c r="B27" s="197"/>
      <c r="C27" s="198"/>
      <c r="D27" s="613"/>
      <c r="E27" s="614"/>
      <c r="F27" s="616"/>
      <c r="G27" s="404"/>
      <c r="H27" s="613"/>
      <c r="I27" s="618"/>
      <c r="J27" s="618"/>
      <c r="K27" s="622"/>
      <c r="L27" s="621"/>
      <c r="M27" s="621"/>
      <c r="N27" s="621"/>
      <c r="O27" s="621"/>
      <c r="P27" s="621"/>
      <c r="Q27" s="621"/>
      <c r="R27" s="621"/>
      <c r="S27" s="623"/>
      <c r="T27" s="544"/>
      <c r="U27" s="191"/>
      <c r="V27" s="191"/>
      <c r="W27" s="544"/>
      <c r="X27" s="542">
        <f t="shared" si="0"/>
        <v>0</v>
      </c>
      <c r="Y27" s="544"/>
      <c r="Z27" s="544"/>
      <c r="AA27" s="544"/>
      <c r="AB27" s="544"/>
      <c r="AC27" s="544"/>
      <c r="AD27" s="249">
        <f t="shared" si="1"/>
        <v>0</v>
      </c>
      <c r="AE27" s="621"/>
      <c r="AF27" s="622"/>
      <c r="AG27" s="621"/>
      <c r="AH27" s="621"/>
      <c r="AI27" s="628"/>
      <c r="AJ27" s="624"/>
      <c r="AK27" s="621"/>
      <c r="AL27" s="193"/>
      <c r="AM27" s="193"/>
      <c r="AN27" s="193"/>
      <c r="AO27" s="244"/>
      <c r="AP27" s="464"/>
      <c r="AQ27" s="464"/>
      <c r="AR27" s="445"/>
      <c r="AS27" s="445"/>
      <c r="AT27" s="457"/>
      <c r="AU27" s="457"/>
      <c r="AV27" s="461"/>
      <c r="AW27" s="191"/>
      <c r="AX27" s="191"/>
      <c r="AY27" s="250"/>
      <c r="AZ27" s="250"/>
      <c r="BA27" s="250"/>
      <c r="BB27" s="250"/>
      <c r="BC27" s="250"/>
      <c r="BD27" s="250"/>
      <c r="BE27" s="250"/>
      <c r="CC27" s="252"/>
      <c r="CF27" s="253"/>
      <c r="DU27" s="254"/>
      <c r="DV27" s="254"/>
      <c r="DW27" s="254"/>
      <c r="DX27" s="254"/>
      <c r="DY27" s="254"/>
      <c r="DZ27" s="254"/>
      <c r="EA27" s="254"/>
      <c r="EB27" s="254"/>
      <c r="EC27" s="254"/>
    </row>
    <row r="28" spans="1:140" s="251" customFormat="1" ht="23.25" x14ac:dyDescent="0.25">
      <c r="A28" s="612"/>
      <c r="B28" s="197"/>
      <c r="C28" s="198"/>
      <c r="D28" s="613"/>
      <c r="E28" s="614"/>
      <c r="F28" s="616"/>
      <c r="G28" s="404"/>
      <c r="H28" s="613"/>
      <c r="I28" s="618"/>
      <c r="J28" s="618"/>
      <c r="K28" s="622"/>
      <c r="L28" s="621"/>
      <c r="M28" s="621"/>
      <c r="N28" s="621"/>
      <c r="O28" s="621"/>
      <c r="P28" s="621"/>
      <c r="Q28" s="621"/>
      <c r="R28" s="621"/>
      <c r="S28" s="623"/>
      <c r="T28" s="544"/>
      <c r="U28" s="191"/>
      <c r="V28" s="191"/>
      <c r="W28" s="544"/>
      <c r="X28" s="542">
        <f t="shared" si="0"/>
        <v>0</v>
      </c>
      <c r="Y28" s="544"/>
      <c r="Z28" s="544"/>
      <c r="AA28" s="544"/>
      <c r="AB28" s="544"/>
      <c r="AC28" s="544"/>
      <c r="AD28" s="249">
        <f t="shared" si="1"/>
        <v>0</v>
      </c>
      <c r="AE28" s="621"/>
      <c r="AF28" s="622"/>
      <c r="AG28" s="621"/>
      <c r="AH28" s="621"/>
      <c r="AI28" s="628"/>
      <c r="AJ28" s="624"/>
      <c r="AK28" s="621"/>
      <c r="AL28" s="193"/>
      <c r="AM28" s="193"/>
      <c r="AN28" s="193"/>
      <c r="AO28" s="244"/>
      <c r="AP28" s="464"/>
      <c r="AQ28" s="464"/>
      <c r="AR28" s="445"/>
      <c r="AS28" s="445"/>
      <c r="AT28" s="457"/>
      <c r="AU28" s="457"/>
      <c r="AV28" s="461"/>
      <c r="AW28" s="191"/>
      <c r="AX28" s="191"/>
      <c r="AY28" s="250"/>
      <c r="AZ28" s="250"/>
      <c r="BA28" s="250"/>
      <c r="BB28" s="250"/>
      <c r="BC28" s="250"/>
      <c r="BD28" s="250"/>
      <c r="BE28" s="250"/>
      <c r="CC28" s="252"/>
      <c r="CF28" s="253"/>
      <c r="DU28" s="254"/>
      <c r="DV28" s="254"/>
      <c r="DW28" s="254"/>
      <c r="DX28" s="254"/>
      <c r="DY28" s="254"/>
      <c r="DZ28" s="254"/>
      <c r="EA28" s="254"/>
      <c r="EB28" s="254"/>
      <c r="EC28" s="254"/>
    </row>
    <row r="29" spans="1:140" s="251" customFormat="1" ht="23.25" x14ac:dyDescent="0.25">
      <c r="A29" s="612"/>
      <c r="B29" s="197"/>
      <c r="C29" s="196"/>
      <c r="D29" s="613"/>
      <c r="E29" s="614"/>
      <c r="F29" s="616"/>
      <c r="G29" s="404"/>
      <c r="H29" s="613"/>
      <c r="I29" s="618"/>
      <c r="J29" s="618"/>
      <c r="K29" s="622"/>
      <c r="L29" s="621"/>
      <c r="M29" s="621"/>
      <c r="N29" s="621"/>
      <c r="O29" s="621"/>
      <c r="P29" s="621"/>
      <c r="Q29" s="621"/>
      <c r="R29" s="621"/>
      <c r="S29" s="623"/>
      <c r="T29" s="544"/>
      <c r="U29" s="544"/>
      <c r="V29" s="544"/>
      <c r="W29" s="544"/>
      <c r="X29" s="542">
        <f t="shared" si="0"/>
        <v>0</v>
      </c>
      <c r="Y29" s="544"/>
      <c r="Z29" s="544"/>
      <c r="AA29" s="544"/>
      <c r="AB29" s="544"/>
      <c r="AC29" s="544"/>
      <c r="AD29" s="249">
        <f t="shared" si="1"/>
        <v>0</v>
      </c>
      <c r="AE29" s="621"/>
      <c r="AF29" s="622"/>
      <c r="AG29" s="621"/>
      <c r="AH29" s="621"/>
      <c r="AI29" s="628"/>
      <c r="AJ29" s="624"/>
      <c r="AK29" s="621"/>
      <c r="AL29" s="255"/>
      <c r="AM29" s="195"/>
      <c r="AN29" s="195"/>
      <c r="AO29" s="244"/>
      <c r="AP29" s="464"/>
      <c r="AQ29" s="464"/>
      <c r="AR29" s="445"/>
      <c r="AS29" s="445"/>
      <c r="AT29" s="457"/>
      <c r="AU29" s="457"/>
      <c r="AV29" s="461"/>
      <c r="AW29" s="191"/>
      <c r="AX29" s="194"/>
      <c r="AY29" s="250"/>
      <c r="AZ29" s="250"/>
      <c r="BA29" s="250"/>
      <c r="BB29" s="250"/>
      <c r="BC29" s="250"/>
      <c r="BD29" s="250"/>
      <c r="BE29" s="250"/>
      <c r="CC29" s="252"/>
      <c r="CF29" s="253"/>
      <c r="DU29" s="254"/>
      <c r="DV29" s="254"/>
      <c r="DW29" s="254"/>
      <c r="DX29" s="254"/>
      <c r="DY29" s="254"/>
      <c r="DZ29" s="254"/>
      <c r="EA29" s="254"/>
      <c r="EB29" s="254"/>
      <c r="EC29" s="254"/>
    </row>
    <row r="30" spans="1:140" ht="18" customHeight="1" x14ac:dyDescent="0.25">
      <c r="A30" s="256"/>
      <c r="B30" s="257"/>
      <c r="C30" s="257"/>
      <c r="D30" s="613"/>
      <c r="E30" s="614"/>
      <c r="F30" s="617"/>
      <c r="G30" s="199"/>
      <c r="H30" s="613"/>
      <c r="I30" s="618"/>
      <c r="J30" s="618"/>
      <c r="K30" s="622"/>
      <c r="L30" s="621"/>
      <c r="M30" s="621"/>
      <c r="N30" s="621"/>
      <c r="O30" s="621"/>
      <c r="P30" s="621"/>
      <c r="Q30" s="621"/>
      <c r="R30" s="621"/>
      <c r="S30" s="623"/>
      <c r="T30" s="711" t="s">
        <v>413</v>
      </c>
      <c r="U30" s="712"/>
      <c r="V30" s="712"/>
      <c r="W30" s="712"/>
      <c r="X30" s="712"/>
      <c r="Y30" s="712"/>
      <c r="Z30" s="712"/>
      <c r="AA30" s="712"/>
      <c r="AB30" s="712"/>
      <c r="AC30" s="713"/>
      <c r="AD30" s="200">
        <f>SUMIF(AD20:AD29,"&gt;0")/IF(COUNTIF(AD20:AD29,"&gt;0")=0,1,COUNTIF(AD20:AD29,"&gt;0"))</f>
        <v>48.25</v>
      </c>
      <c r="AE30" s="621"/>
      <c r="AF30" s="622"/>
      <c r="AG30" s="621"/>
      <c r="AH30" s="621"/>
      <c r="AI30" s="628"/>
      <c r="AJ30" s="624"/>
      <c r="AK30" s="621"/>
      <c r="AL30" s="258"/>
      <c r="AM30" s="259"/>
      <c r="AN30" s="259"/>
      <c r="AO30" s="244"/>
      <c r="AP30" s="483"/>
      <c r="AQ30" s="483"/>
      <c r="AR30" s="259"/>
      <c r="AS30" s="259"/>
      <c r="AT30" s="260"/>
      <c r="AU30" s="260"/>
      <c r="AV30" s="259"/>
      <c r="AW30" s="259"/>
      <c r="AX30" s="261"/>
      <c r="ED30" s="216"/>
      <c r="EE30" s="216"/>
      <c r="EF30" s="216"/>
      <c r="EG30" s="216"/>
      <c r="EH30" s="216"/>
      <c r="EI30" s="216"/>
      <c r="EJ30" s="216"/>
    </row>
    <row r="31" spans="1:140" x14ac:dyDescent="0.25">
      <c r="A31" s="228"/>
      <c r="B31" s="257"/>
      <c r="C31" s="405"/>
      <c r="D31" s="406"/>
      <c r="E31" s="407"/>
      <c r="F31" s="406"/>
      <c r="G31" s="405"/>
      <c r="H31" s="259"/>
      <c r="I31" s="259"/>
      <c r="J31" s="408"/>
      <c r="K31" s="408"/>
      <c r="L31" s="409"/>
      <c r="M31" s="410"/>
      <c r="N31" s="408"/>
      <c r="O31" s="408"/>
      <c r="P31" s="411"/>
      <c r="Q31" s="410"/>
      <c r="R31" s="410"/>
      <c r="S31" s="230"/>
      <c r="T31" s="412"/>
      <c r="U31" s="412"/>
      <c r="V31" s="412"/>
      <c r="W31" s="413"/>
      <c r="X31" s="412"/>
      <c r="Y31" s="409"/>
      <c r="Z31" s="409"/>
      <c r="AA31" s="409"/>
      <c r="AB31" s="409"/>
      <c r="AC31" s="409"/>
      <c r="AD31" s="409"/>
      <c r="AE31" s="443"/>
      <c r="AF31" s="415"/>
      <c r="AG31" s="414"/>
      <c r="AH31" s="414"/>
      <c r="AI31" s="414"/>
      <c r="AJ31" s="416"/>
      <c r="AK31" s="259"/>
      <c r="AL31" s="258"/>
      <c r="AM31" s="259"/>
      <c r="AN31" s="259"/>
      <c r="AO31" s="244"/>
      <c r="AP31" s="483"/>
      <c r="AQ31" s="483"/>
      <c r="AR31" s="259"/>
      <c r="AS31" s="259"/>
      <c r="AT31" s="260"/>
      <c r="AU31" s="260"/>
      <c r="AV31" s="259"/>
      <c r="AW31" s="259"/>
      <c r="AX31" s="261"/>
      <c r="ED31" s="216"/>
      <c r="EE31" s="216"/>
      <c r="EF31" s="216"/>
      <c r="EG31" s="216"/>
      <c r="EH31" s="216"/>
      <c r="EI31" s="216"/>
      <c r="EJ31" s="216"/>
    </row>
    <row r="32" spans="1:140" s="251" customFormat="1" ht="67.5" customHeight="1" x14ac:dyDescent="0.25">
      <c r="A32" s="612"/>
      <c r="B32" s="197" t="s">
        <v>213</v>
      </c>
      <c r="C32" s="558" t="s">
        <v>500</v>
      </c>
      <c r="D32" s="613" t="s">
        <v>438</v>
      </c>
      <c r="E32" s="614" t="s">
        <v>667</v>
      </c>
      <c r="F32" s="615" t="s">
        <v>700</v>
      </c>
      <c r="G32" s="480" t="s">
        <v>503</v>
      </c>
      <c r="H32" s="613" t="s">
        <v>83</v>
      </c>
      <c r="I32" s="613" t="s">
        <v>512</v>
      </c>
      <c r="J32" s="613" t="s">
        <v>171</v>
      </c>
      <c r="K32" s="613" t="s">
        <v>219</v>
      </c>
      <c r="L32" s="613" t="str">
        <f>IF(K32=0," ",VLOOKUP(K32,CC$218:CD$232,2,0))</f>
        <v>POSIBLE / MODERADO</v>
      </c>
      <c r="M32" s="613">
        <f>IF(K32=0," ",VLOOKUP(K32,CC$218:CE$232,3,0))</f>
        <v>3</v>
      </c>
      <c r="N32" s="613" t="s">
        <v>120</v>
      </c>
      <c r="O32" s="613" t="s">
        <v>141</v>
      </c>
      <c r="P32" s="613" t="str">
        <f>IF(O32=0," ",VLOOKUP(O32,CC$245:CD$284,2,0))</f>
        <v>MAYOR</v>
      </c>
      <c r="Q32" s="613">
        <f>IF(O32=0," ",VLOOKUP(O32,CC$245:CE$284,3,0))</f>
        <v>4</v>
      </c>
      <c r="R32" s="613" t="str">
        <f>CONCATENATE(M32,Q32)</f>
        <v>34</v>
      </c>
      <c r="S32" s="623" t="str">
        <f>IF(M32=" ","FALTAN DATOS PREVIOS",IF(Q32=" ","FALTAN DATOS PREVIOS",VLOOKUP(R32,CC$287:CD$312,2,0)))</f>
        <v>Crítico</v>
      </c>
      <c r="T32" s="544">
        <v>1</v>
      </c>
      <c r="U32" s="210" t="s">
        <v>514</v>
      </c>
      <c r="V32" s="196" t="s">
        <v>525</v>
      </c>
      <c r="W32" s="544" t="s">
        <v>145</v>
      </c>
      <c r="X32" s="542">
        <f t="shared" ref="X32" si="2">IF(W32="CORRECTIVO",5,IF(W32="PREVENTIVO",15,0))</f>
        <v>15</v>
      </c>
      <c r="Y32" s="544">
        <v>12</v>
      </c>
      <c r="Z32" s="544">
        <v>12</v>
      </c>
      <c r="AA32" s="544">
        <v>9</v>
      </c>
      <c r="AB32" s="544">
        <v>8</v>
      </c>
      <c r="AC32" s="544">
        <v>8</v>
      </c>
      <c r="AD32" s="249">
        <f>SUM(Y32:AC32)+X32</f>
        <v>64</v>
      </c>
      <c r="AE32" s="623" t="str">
        <f>IF(AD42&lt;51,IF(AD30=0,"NO HA DEFINIDO CONTROL", "BAJA"),(IF(AD30&gt; 76,"ALTA","MEDIA")))</f>
        <v>BAJA</v>
      </c>
      <c r="AF32" s="618" t="s">
        <v>2</v>
      </c>
      <c r="AG32" s="623">
        <f>IF(AF32="PROBABILIDAD",IF(AE32="ALTA",IF(M32&lt;=2,1,M32-2),IF(AE32="MEDIA",IF(M32&lt;=2,1,M32-1),M32)),M32)</f>
        <v>3</v>
      </c>
      <c r="AH32" s="623">
        <f>IF(AF32="IMPACTO",IF(AE32="ALTA",IF(Q32&lt;=2,1,Q32-2),IF(AE32="MEDIA",IF(Q32&lt;=2,1,Q32-1),Q32)),Q32)</f>
        <v>4</v>
      </c>
      <c r="AI32" s="628" t="str">
        <f>CONCATENATE(AG32,AH32)</f>
        <v>34</v>
      </c>
      <c r="AJ32" s="624" t="str">
        <f>+VLOOKUP(AI32,$CC$288:$CD$313,2,0)</f>
        <v>Crítico</v>
      </c>
      <c r="AK32" s="622"/>
      <c r="AL32" s="193"/>
      <c r="AM32" s="193"/>
      <c r="AN32" s="193"/>
      <c r="AO32" s="244"/>
      <c r="AP32" s="611" t="s">
        <v>716</v>
      </c>
      <c r="AQ32" s="611" t="s">
        <v>719</v>
      </c>
      <c r="AR32" s="445" t="s">
        <v>726</v>
      </c>
      <c r="AS32" s="445" t="s">
        <v>739</v>
      </c>
      <c r="AT32" s="710" t="s">
        <v>724</v>
      </c>
      <c r="AU32" s="710" t="s">
        <v>725</v>
      </c>
      <c r="AV32" s="608" t="s">
        <v>740</v>
      </c>
      <c r="AW32" s="191"/>
      <c r="AX32" s="191"/>
      <c r="AY32" s="250"/>
      <c r="AZ32" s="250"/>
      <c r="BA32" s="250"/>
      <c r="BB32" s="250"/>
      <c r="BC32" s="250"/>
      <c r="BD32" s="250"/>
      <c r="BE32" s="250"/>
      <c r="CC32" s="252"/>
      <c r="CF32" s="253"/>
      <c r="DU32" s="254"/>
      <c r="DV32" s="254"/>
      <c r="DW32" s="254"/>
      <c r="DX32" s="254"/>
      <c r="DY32" s="254"/>
      <c r="DZ32" s="254"/>
      <c r="EA32" s="254"/>
      <c r="EB32" s="254"/>
      <c r="EC32" s="254"/>
    </row>
    <row r="33" spans="1:140" s="251" customFormat="1" ht="104.25" customHeight="1" x14ac:dyDescent="0.25">
      <c r="A33" s="612"/>
      <c r="B33" s="197" t="s">
        <v>212</v>
      </c>
      <c r="C33" s="555" t="s">
        <v>501</v>
      </c>
      <c r="D33" s="613"/>
      <c r="E33" s="614"/>
      <c r="F33" s="616"/>
      <c r="G33" s="559" t="s">
        <v>504</v>
      </c>
      <c r="H33" s="613"/>
      <c r="I33" s="613"/>
      <c r="J33" s="613"/>
      <c r="K33" s="613"/>
      <c r="L33" s="613"/>
      <c r="M33" s="613"/>
      <c r="N33" s="613"/>
      <c r="O33" s="613"/>
      <c r="P33" s="613"/>
      <c r="Q33" s="613"/>
      <c r="R33" s="613"/>
      <c r="S33" s="623"/>
      <c r="T33" s="544">
        <v>2</v>
      </c>
      <c r="U33" s="448" t="s">
        <v>533</v>
      </c>
      <c r="V33" s="196" t="s">
        <v>671</v>
      </c>
      <c r="W33" s="544" t="s">
        <v>145</v>
      </c>
      <c r="X33" s="542">
        <f t="shared" ref="X33:X41" si="3">IF(W33="CORRECTIVO",5,IF(W33="PREVENTIVO",15,0))</f>
        <v>15</v>
      </c>
      <c r="Y33" s="544">
        <v>12</v>
      </c>
      <c r="Z33" s="544">
        <v>8</v>
      </c>
      <c r="AA33" s="544">
        <v>18</v>
      </c>
      <c r="AB33" s="544">
        <v>8</v>
      </c>
      <c r="AC33" s="544">
        <v>8</v>
      </c>
      <c r="AD33" s="249">
        <f>SUM(Y33:AC33)+X33</f>
        <v>69</v>
      </c>
      <c r="AE33" s="623"/>
      <c r="AF33" s="618"/>
      <c r="AG33" s="623"/>
      <c r="AH33" s="623"/>
      <c r="AI33" s="628"/>
      <c r="AJ33" s="624"/>
      <c r="AK33" s="622"/>
      <c r="AL33" s="193"/>
      <c r="AM33" s="193"/>
      <c r="AN33" s="193"/>
      <c r="AO33" s="244"/>
      <c r="AP33" s="611" t="s">
        <v>716</v>
      </c>
      <c r="AQ33" s="480" t="s">
        <v>718</v>
      </c>
      <c r="AR33" s="445" t="s">
        <v>726</v>
      </c>
      <c r="AS33" s="445" t="s">
        <v>739</v>
      </c>
      <c r="AT33" s="471" t="s">
        <v>730</v>
      </c>
      <c r="AU33" s="471" t="s">
        <v>731</v>
      </c>
      <c r="AV33" s="608" t="s">
        <v>741</v>
      </c>
      <c r="AW33" s="191"/>
      <c r="AX33" s="191"/>
      <c r="AY33" s="250"/>
      <c r="AZ33" s="250"/>
      <c r="BA33" s="250"/>
      <c r="BB33" s="250"/>
      <c r="BC33" s="250"/>
      <c r="BD33" s="250"/>
      <c r="BE33" s="250"/>
      <c r="CC33" s="252"/>
      <c r="CF33" s="253"/>
      <c r="DU33" s="254"/>
      <c r="DV33" s="254"/>
      <c r="DW33" s="254"/>
      <c r="DX33" s="254"/>
      <c r="DY33" s="254"/>
      <c r="DZ33" s="254"/>
      <c r="EA33" s="254"/>
      <c r="EB33" s="254"/>
      <c r="EC33" s="254"/>
    </row>
    <row r="34" spans="1:140" s="251" customFormat="1" ht="123" customHeight="1" x14ac:dyDescent="0.25">
      <c r="A34" s="612"/>
      <c r="B34" s="196" t="s">
        <v>213</v>
      </c>
      <c r="C34" s="497" t="s">
        <v>502</v>
      </c>
      <c r="D34" s="613"/>
      <c r="E34" s="614"/>
      <c r="F34" s="616"/>
      <c r="G34" s="559" t="s">
        <v>701</v>
      </c>
      <c r="H34" s="613"/>
      <c r="I34" s="613"/>
      <c r="J34" s="613"/>
      <c r="K34" s="613"/>
      <c r="L34" s="613"/>
      <c r="M34" s="613"/>
      <c r="N34" s="613"/>
      <c r="O34" s="613"/>
      <c r="P34" s="613"/>
      <c r="Q34" s="613"/>
      <c r="R34" s="613"/>
      <c r="S34" s="623"/>
      <c r="T34" s="544">
        <v>3</v>
      </c>
      <c r="U34" s="470" t="s">
        <v>641</v>
      </c>
      <c r="V34" s="191" t="s">
        <v>702</v>
      </c>
      <c r="W34" s="544" t="s">
        <v>145</v>
      </c>
      <c r="X34" s="542"/>
      <c r="Y34" s="544">
        <v>4</v>
      </c>
      <c r="Z34" s="544">
        <v>4</v>
      </c>
      <c r="AA34" s="544">
        <v>9</v>
      </c>
      <c r="AB34" s="544"/>
      <c r="AC34" s="544"/>
      <c r="AD34" s="453">
        <f t="shared" ref="AD34:AD41" si="4">SUM(Y34:AC34)+X34</f>
        <v>17</v>
      </c>
      <c r="AE34" s="623"/>
      <c r="AF34" s="618"/>
      <c r="AG34" s="623"/>
      <c r="AH34" s="623"/>
      <c r="AI34" s="628"/>
      <c r="AJ34" s="624"/>
      <c r="AK34" s="622"/>
      <c r="AL34" s="193"/>
      <c r="AM34" s="193"/>
      <c r="AN34" s="193"/>
      <c r="AO34" s="244"/>
      <c r="AP34" s="611" t="s">
        <v>717</v>
      </c>
      <c r="AQ34" s="480" t="s">
        <v>720</v>
      </c>
      <c r="AR34" s="445" t="s">
        <v>732</v>
      </c>
      <c r="AS34" s="445" t="s">
        <v>739</v>
      </c>
      <c r="AT34" s="710" t="s">
        <v>733</v>
      </c>
      <c r="AU34" s="710" t="s">
        <v>734</v>
      </c>
      <c r="AV34" s="461" t="s">
        <v>742</v>
      </c>
      <c r="AW34" s="191"/>
      <c r="AX34" s="191"/>
      <c r="AY34" s="250"/>
      <c r="AZ34" s="250"/>
      <c r="BA34" s="250"/>
      <c r="BB34" s="250"/>
      <c r="BC34" s="250"/>
      <c r="BD34" s="250"/>
      <c r="BE34" s="250"/>
      <c r="CC34" s="252"/>
      <c r="CF34" s="253"/>
      <c r="DU34" s="254"/>
      <c r="DV34" s="254"/>
      <c r="DW34" s="254"/>
      <c r="DX34" s="254"/>
      <c r="DY34" s="254"/>
      <c r="DZ34" s="254"/>
      <c r="EA34" s="254"/>
      <c r="EB34" s="254"/>
      <c r="EC34" s="254"/>
    </row>
    <row r="35" spans="1:140" s="251" customFormat="1" ht="123" customHeight="1" x14ac:dyDescent="0.25">
      <c r="A35" s="612"/>
      <c r="B35" s="196"/>
      <c r="C35" s="497"/>
      <c r="D35" s="613"/>
      <c r="E35" s="614"/>
      <c r="F35" s="616"/>
      <c r="G35" s="559"/>
      <c r="H35" s="613"/>
      <c r="I35" s="613"/>
      <c r="J35" s="613"/>
      <c r="K35" s="613"/>
      <c r="L35" s="613"/>
      <c r="M35" s="613"/>
      <c r="N35" s="613"/>
      <c r="O35" s="613"/>
      <c r="P35" s="613"/>
      <c r="Q35" s="613"/>
      <c r="R35" s="613"/>
      <c r="S35" s="623"/>
      <c r="T35" s="606"/>
      <c r="U35" s="470"/>
      <c r="V35" s="191"/>
      <c r="W35" s="606"/>
      <c r="X35" s="607"/>
      <c r="Y35" s="606"/>
      <c r="Z35" s="606"/>
      <c r="AA35" s="606"/>
      <c r="AB35" s="606"/>
      <c r="AC35" s="606"/>
      <c r="AD35" s="453"/>
      <c r="AE35" s="623"/>
      <c r="AF35" s="618"/>
      <c r="AG35" s="623"/>
      <c r="AH35" s="623"/>
      <c r="AI35" s="628"/>
      <c r="AJ35" s="624"/>
      <c r="AK35" s="622"/>
      <c r="AL35" s="193"/>
      <c r="AM35" s="193"/>
      <c r="AN35" s="193"/>
      <c r="AO35" s="244"/>
      <c r="AP35" s="611" t="s">
        <v>717</v>
      </c>
      <c r="AQ35" s="480" t="s">
        <v>721</v>
      </c>
      <c r="AR35" s="445" t="s">
        <v>727</v>
      </c>
      <c r="AS35" s="445" t="s">
        <v>739</v>
      </c>
      <c r="AT35" s="710" t="s">
        <v>735</v>
      </c>
      <c r="AU35" s="710" t="s">
        <v>736</v>
      </c>
      <c r="AV35" s="608" t="s">
        <v>743</v>
      </c>
      <c r="AW35" s="191"/>
      <c r="AX35" s="191"/>
      <c r="AY35" s="250"/>
      <c r="AZ35" s="250"/>
      <c r="BA35" s="250"/>
      <c r="BB35" s="250"/>
      <c r="BC35" s="250"/>
      <c r="BD35" s="250"/>
      <c r="BE35" s="250"/>
      <c r="CC35" s="252"/>
      <c r="CF35" s="253"/>
      <c r="DU35" s="254"/>
      <c r="DV35" s="254"/>
      <c r="DW35" s="254"/>
      <c r="DX35" s="254"/>
      <c r="DY35" s="254"/>
      <c r="DZ35" s="254"/>
      <c r="EA35" s="254"/>
      <c r="EB35" s="254"/>
      <c r="EC35" s="254"/>
    </row>
    <row r="36" spans="1:140" s="251" customFormat="1" ht="123" customHeight="1" x14ac:dyDescent="0.25">
      <c r="A36" s="612"/>
      <c r="B36" s="196"/>
      <c r="C36" s="497"/>
      <c r="D36" s="613"/>
      <c r="E36" s="614"/>
      <c r="F36" s="616"/>
      <c r="G36" s="559"/>
      <c r="H36" s="613"/>
      <c r="I36" s="613"/>
      <c r="J36" s="613"/>
      <c r="K36" s="613"/>
      <c r="L36" s="613"/>
      <c r="M36" s="613"/>
      <c r="N36" s="613"/>
      <c r="O36" s="613"/>
      <c r="P36" s="613"/>
      <c r="Q36" s="613"/>
      <c r="R36" s="613"/>
      <c r="S36" s="623"/>
      <c r="T36" s="606"/>
      <c r="U36" s="470"/>
      <c r="V36" s="191"/>
      <c r="W36" s="606"/>
      <c r="X36" s="607"/>
      <c r="Y36" s="606"/>
      <c r="Z36" s="606"/>
      <c r="AA36" s="606"/>
      <c r="AB36" s="606"/>
      <c r="AC36" s="606"/>
      <c r="AD36" s="453"/>
      <c r="AE36" s="623"/>
      <c r="AF36" s="618"/>
      <c r="AG36" s="623"/>
      <c r="AH36" s="623"/>
      <c r="AI36" s="628"/>
      <c r="AJ36" s="624"/>
      <c r="AK36" s="622"/>
      <c r="AL36" s="193"/>
      <c r="AM36" s="193"/>
      <c r="AN36" s="193"/>
      <c r="AO36" s="244"/>
      <c r="AP36" s="611" t="s">
        <v>717</v>
      </c>
      <c r="AQ36" s="480" t="s">
        <v>722</v>
      </c>
      <c r="AR36" s="445" t="s">
        <v>732</v>
      </c>
      <c r="AS36" s="445" t="s">
        <v>739</v>
      </c>
      <c r="AT36" s="710" t="s">
        <v>737</v>
      </c>
      <c r="AU36" s="710" t="s">
        <v>738</v>
      </c>
      <c r="AV36" s="608" t="s">
        <v>744</v>
      </c>
      <c r="AW36" s="191"/>
      <c r="AX36" s="191"/>
      <c r="AY36" s="250"/>
      <c r="AZ36" s="250"/>
      <c r="BA36" s="250"/>
      <c r="BB36" s="250"/>
      <c r="BC36" s="250"/>
      <c r="BD36" s="250"/>
      <c r="BE36" s="250"/>
      <c r="CC36" s="252"/>
      <c r="CF36" s="253"/>
      <c r="DU36" s="254"/>
      <c r="DV36" s="254"/>
      <c r="DW36" s="254"/>
      <c r="DX36" s="254"/>
      <c r="DY36" s="254"/>
      <c r="DZ36" s="254"/>
      <c r="EA36" s="254"/>
      <c r="EB36" s="254"/>
      <c r="EC36" s="254"/>
    </row>
    <row r="37" spans="1:140" s="251" customFormat="1" ht="123" customHeight="1" x14ac:dyDescent="0.25">
      <c r="A37" s="612"/>
      <c r="B37" s="196"/>
      <c r="C37" s="497"/>
      <c r="D37" s="613"/>
      <c r="E37" s="614"/>
      <c r="F37" s="616"/>
      <c r="G37" s="559"/>
      <c r="H37" s="613"/>
      <c r="I37" s="613"/>
      <c r="J37" s="613"/>
      <c r="K37" s="613"/>
      <c r="L37" s="613"/>
      <c r="M37" s="613"/>
      <c r="N37" s="613"/>
      <c r="O37" s="613"/>
      <c r="P37" s="613"/>
      <c r="Q37" s="613"/>
      <c r="R37" s="613"/>
      <c r="S37" s="623"/>
      <c r="T37" s="606"/>
      <c r="U37" s="470"/>
      <c r="V37" s="191"/>
      <c r="W37" s="606"/>
      <c r="X37" s="607"/>
      <c r="Y37" s="606"/>
      <c r="Z37" s="606"/>
      <c r="AA37" s="606"/>
      <c r="AB37" s="606"/>
      <c r="AC37" s="606"/>
      <c r="AD37" s="453"/>
      <c r="AE37" s="623"/>
      <c r="AF37" s="618"/>
      <c r="AG37" s="623"/>
      <c r="AH37" s="623"/>
      <c r="AI37" s="628"/>
      <c r="AJ37" s="624"/>
      <c r="AK37" s="622"/>
      <c r="AL37" s="193"/>
      <c r="AM37" s="193"/>
      <c r="AN37" s="193"/>
      <c r="AO37" s="244"/>
      <c r="AP37" s="611" t="s">
        <v>717</v>
      </c>
      <c r="AQ37" s="480" t="s">
        <v>723</v>
      </c>
      <c r="AR37" s="445" t="s">
        <v>727</v>
      </c>
      <c r="AS37" s="445" t="s">
        <v>739</v>
      </c>
      <c r="AT37" s="710" t="s">
        <v>728</v>
      </c>
      <c r="AU37" s="710" t="s">
        <v>729</v>
      </c>
      <c r="AV37" s="608" t="s">
        <v>743</v>
      </c>
      <c r="AW37" s="191"/>
      <c r="AX37" s="191"/>
      <c r="AY37" s="250"/>
      <c r="AZ37" s="250"/>
      <c r="BA37" s="250"/>
      <c r="BB37" s="250"/>
      <c r="BC37" s="250"/>
      <c r="BD37" s="250"/>
      <c r="BE37" s="250"/>
      <c r="CC37" s="252"/>
      <c r="CF37" s="253"/>
      <c r="DU37" s="254"/>
      <c r="DV37" s="254"/>
      <c r="DW37" s="254"/>
      <c r="DX37" s="254"/>
      <c r="DY37" s="254"/>
      <c r="DZ37" s="254"/>
      <c r="EA37" s="254"/>
      <c r="EB37" s="254"/>
      <c r="EC37" s="254"/>
    </row>
    <row r="38" spans="1:140" s="251" customFormat="1" ht="123" customHeight="1" x14ac:dyDescent="0.25">
      <c r="A38" s="612"/>
      <c r="B38" s="196"/>
      <c r="C38" s="497"/>
      <c r="D38" s="613"/>
      <c r="E38" s="614"/>
      <c r="F38" s="616"/>
      <c r="G38" s="559"/>
      <c r="H38" s="613"/>
      <c r="I38" s="613"/>
      <c r="J38" s="613"/>
      <c r="K38" s="613"/>
      <c r="L38" s="613"/>
      <c r="M38" s="613"/>
      <c r="N38" s="613"/>
      <c r="O38" s="613"/>
      <c r="P38" s="613"/>
      <c r="Q38" s="613"/>
      <c r="R38" s="613"/>
      <c r="S38" s="623"/>
      <c r="T38" s="606"/>
      <c r="U38" s="470"/>
      <c r="V38" s="191"/>
      <c r="W38" s="606"/>
      <c r="X38" s="607"/>
      <c r="Y38" s="606"/>
      <c r="Z38" s="606"/>
      <c r="AA38" s="606"/>
      <c r="AB38" s="606"/>
      <c r="AC38" s="606"/>
      <c r="AD38" s="453"/>
      <c r="AE38" s="623"/>
      <c r="AF38" s="618"/>
      <c r="AG38" s="623"/>
      <c r="AH38" s="623"/>
      <c r="AI38" s="628"/>
      <c r="AJ38" s="624"/>
      <c r="AK38" s="622"/>
      <c r="AL38" s="193"/>
      <c r="AM38" s="193"/>
      <c r="AN38" s="193"/>
      <c r="AO38" s="244"/>
      <c r="AP38" s="611"/>
      <c r="AQ38" s="480"/>
      <c r="AR38" s="445"/>
      <c r="AS38" s="445"/>
      <c r="AT38" s="471"/>
      <c r="AU38" s="471"/>
      <c r="AV38" s="608"/>
      <c r="AW38" s="191"/>
      <c r="AX38" s="191"/>
      <c r="AY38" s="250"/>
      <c r="AZ38" s="250"/>
      <c r="BA38" s="250"/>
      <c r="BB38" s="250"/>
      <c r="BC38" s="250"/>
      <c r="BD38" s="250"/>
      <c r="BE38" s="250"/>
      <c r="CC38" s="252"/>
      <c r="CF38" s="253"/>
      <c r="DU38" s="254"/>
      <c r="DV38" s="254"/>
      <c r="DW38" s="254"/>
      <c r="DX38" s="254"/>
      <c r="DY38" s="254"/>
      <c r="DZ38" s="254"/>
      <c r="EA38" s="254"/>
      <c r="EB38" s="254"/>
      <c r="EC38" s="254"/>
    </row>
    <row r="39" spans="1:140" s="251" customFormat="1" ht="23.25" x14ac:dyDescent="0.25">
      <c r="A39" s="612"/>
      <c r="B39" s="196"/>
      <c r="C39" s="526"/>
      <c r="D39" s="613"/>
      <c r="E39" s="614"/>
      <c r="F39" s="616"/>
      <c r="G39" s="559"/>
      <c r="H39" s="613"/>
      <c r="I39" s="613"/>
      <c r="J39" s="613"/>
      <c r="K39" s="613"/>
      <c r="L39" s="613"/>
      <c r="M39" s="613"/>
      <c r="N39" s="613"/>
      <c r="O39" s="613"/>
      <c r="P39" s="613"/>
      <c r="Q39" s="613"/>
      <c r="R39" s="613"/>
      <c r="S39" s="623"/>
      <c r="T39" s="544"/>
      <c r="U39" s="191"/>
      <c r="V39" s="191"/>
      <c r="W39" s="544"/>
      <c r="X39" s="542"/>
      <c r="Y39" s="544"/>
      <c r="Z39" s="544"/>
      <c r="AA39" s="544"/>
      <c r="AB39" s="544"/>
      <c r="AC39" s="544"/>
      <c r="AD39" s="453"/>
      <c r="AE39" s="623"/>
      <c r="AF39" s="618"/>
      <c r="AG39" s="623"/>
      <c r="AH39" s="623"/>
      <c r="AI39" s="628"/>
      <c r="AJ39" s="624"/>
      <c r="AK39" s="622"/>
      <c r="AL39" s="193"/>
      <c r="AM39" s="193"/>
      <c r="AN39" s="193"/>
      <c r="AO39" s="244"/>
      <c r="AP39" s="611"/>
      <c r="AQ39" s="480"/>
      <c r="AR39" s="445"/>
      <c r="AS39" s="445"/>
      <c r="AT39" s="471"/>
      <c r="AU39" s="471"/>
      <c r="AV39" s="461"/>
      <c r="AW39" s="191"/>
      <c r="AX39" s="191"/>
      <c r="AY39" s="250"/>
      <c r="AZ39" s="250"/>
      <c r="BA39" s="250"/>
      <c r="BB39" s="250"/>
      <c r="BC39" s="250"/>
      <c r="BD39" s="250"/>
      <c r="BE39" s="250"/>
      <c r="CC39" s="252"/>
      <c r="CF39" s="253"/>
      <c r="DU39" s="254"/>
      <c r="DV39" s="254"/>
      <c r="DW39" s="254"/>
      <c r="DX39" s="254"/>
      <c r="DY39" s="254"/>
      <c r="DZ39" s="254"/>
      <c r="EA39" s="254"/>
      <c r="EB39" s="254"/>
      <c r="EC39" s="254"/>
    </row>
    <row r="40" spans="1:140" s="251" customFormat="1" ht="23.25" x14ac:dyDescent="0.25">
      <c r="A40" s="612"/>
      <c r="B40" s="196"/>
      <c r="C40" s="198"/>
      <c r="D40" s="613"/>
      <c r="E40" s="614"/>
      <c r="F40" s="616"/>
      <c r="G40" s="192"/>
      <c r="H40" s="613"/>
      <c r="I40" s="613"/>
      <c r="J40" s="613"/>
      <c r="K40" s="613"/>
      <c r="L40" s="613"/>
      <c r="M40" s="613"/>
      <c r="N40" s="613"/>
      <c r="O40" s="613"/>
      <c r="P40" s="613"/>
      <c r="Q40" s="613"/>
      <c r="R40" s="613"/>
      <c r="S40" s="623"/>
      <c r="T40" s="544"/>
      <c r="U40" s="544"/>
      <c r="V40" s="544"/>
      <c r="W40" s="544"/>
      <c r="X40" s="542">
        <f t="shared" si="3"/>
        <v>0</v>
      </c>
      <c r="Y40" s="544"/>
      <c r="Z40" s="544"/>
      <c r="AA40" s="544"/>
      <c r="AB40" s="544"/>
      <c r="AC40" s="544"/>
      <c r="AD40" s="249">
        <f t="shared" si="4"/>
        <v>0</v>
      </c>
      <c r="AE40" s="623"/>
      <c r="AF40" s="618"/>
      <c r="AG40" s="623"/>
      <c r="AH40" s="623"/>
      <c r="AI40" s="628"/>
      <c r="AJ40" s="624"/>
      <c r="AK40" s="622"/>
      <c r="AL40" s="255"/>
      <c r="AM40" s="195"/>
      <c r="AN40" s="195"/>
      <c r="AO40" s="244"/>
      <c r="AP40" s="611"/>
      <c r="AQ40" s="486"/>
      <c r="AR40" s="445"/>
      <c r="AS40" s="445"/>
      <c r="AT40" s="471"/>
      <c r="AU40" s="471"/>
      <c r="AV40" s="461"/>
      <c r="AW40" s="213"/>
      <c r="AX40" s="194"/>
      <c r="AY40" s="250"/>
      <c r="AZ40" s="250"/>
      <c r="BA40" s="250"/>
      <c r="BB40" s="250"/>
      <c r="BC40" s="250"/>
      <c r="BD40" s="250"/>
      <c r="BE40" s="250"/>
      <c r="CC40" s="252"/>
      <c r="CF40" s="253"/>
      <c r="DU40" s="254"/>
      <c r="DV40" s="254"/>
      <c r="DW40" s="254"/>
      <c r="DX40" s="254"/>
      <c r="DY40" s="254"/>
      <c r="DZ40" s="254"/>
      <c r="EA40" s="254"/>
      <c r="EB40" s="254"/>
      <c r="EC40" s="254"/>
    </row>
    <row r="41" spans="1:140" s="251" customFormat="1" ht="23.25" x14ac:dyDescent="0.25">
      <c r="A41" s="612"/>
      <c r="B41" s="196"/>
      <c r="C41" s="196"/>
      <c r="D41" s="613"/>
      <c r="E41" s="614"/>
      <c r="F41" s="616"/>
      <c r="G41" s="192"/>
      <c r="H41" s="613"/>
      <c r="I41" s="613"/>
      <c r="J41" s="613"/>
      <c r="K41" s="613"/>
      <c r="L41" s="613"/>
      <c r="M41" s="613"/>
      <c r="N41" s="613"/>
      <c r="O41" s="613"/>
      <c r="P41" s="613"/>
      <c r="Q41" s="613"/>
      <c r="R41" s="613"/>
      <c r="S41" s="623"/>
      <c r="T41" s="544"/>
      <c r="U41" s="544"/>
      <c r="V41" s="544"/>
      <c r="W41" s="544"/>
      <c r="X41" s="542">
        <f t="shared" si="3"/>
        <v>0</v>
      </c>
      <c r="Y41" s="544"/>
      <c r="Z41" s="544"/>
      <c r="AA41" s="544"/>
      <c r="AB41" s="544"/>
      <c r="AC41" s="544"/>
      <c r="AD41" s="249">
        <f t="shared" si="4"/>
        <v>0</v>
      </c>
      <c r="AE41" s="623"/>
      <c r="AF41" s="618"/>
      <c r="AG41" s="623"/>
      <c r="AH41" s="623"/>
      <c r="AI41" s="628"/>
      <c r="AJ41" s="624"/>
      <c r="AK41" s="622"/>
      <c r="AL41" s="255"/>
      <c r="AM41" s="195"/>
      <c r="AN41" s="195"/>
      <c r="AO41" s="244"/>
      <c r="AP41" s="611"/>
      <c r="AQ41" s="486"/>
      <c r="AR41" s="445"/>
      <c r="AS41" s="445"/>
      <c r="AT41" s="457"/>
      <c r="AU41" s="457"/>
      <c r="AV41" s="461"/>
      <c r="AW41" s="213"/>
      <c r="AX41" s="194"/>
      <c r="AY41" s="250"/>
      <c r="AZ41" s="250"/>
      <c r="BA41" s="250"/>
      <c r="BB41" s="250"/>
      <c r="BC41" s="250"/>
      <c r="BD41" s="250"/>
      <c r="BE41" s="250"/>
      <c r="CC41" s="252"/>
      <c r="CF41" s="253"/>
      <c r="DU41" s="254"/>
      <c r="DV41" s="254"/>
      <c r="DW41" s="254"/>
      <c r="DX41" s="254"/>
      <c r="DY41" s="254"/>
      <c r="DZ41" s="254"/>
      <c r="EA41" s="254"/>
      <c r="EB41" s="254"/>
      <c r="EC41" s="254"/>
    </row>
    <row r="42" spans="1:140" ht="18" x14ac:dyDescent="0.25">
      <c r="A42" s="256"/>
      <c r="B42" s="257"/>
      <c r="C42" s="257"/>
      <c r="D42" s="613"/>
      <c r="E42" s="614"/>
      <c r="F42" s="616"/>
      <c r="G42" s="199"/>
      <c r="H42" s="613"/>
      <c r="I42" s="613"/>
      <c r="J42" s="613"/>
      <c r="K42" s="613"/>
      <c r="L42" s="613"/>
      <c r="M42" s="613"/>
      <c r="N42" s="613"/>
      <c r="O42" s="613"/>
      <c r="P42" s="613"/>
      <c r="Q42" s="613"/>
      <c r="R42" s="613"/>
      <c r="S42" s="623"/>
      <c r="T42" s="625" t="s">
        <v>413</v>
      </c>
      <c r="U42" s="625"/>
      <c r="V42" s="625"/>
      <c r="W42" s="625"/>
      <c r="X42" s="625"/>
      <c r="Y42" s="625"/>
      <c r="Z42" s="625"/>
      <c r="AA42" s="625"/>
      <c r="AB42" s="625"/>
      <c r="AC42" s="625"/>
      <c r="AD42" s="200">
        <f>SUMIF(AD32:AD41,"&gt;0")/IF(COUNTIF(AD32:AD41,"&gt;0")=0,1,COUNTIF(AD32:AD41,"&gt;0"))</f>
        <v>50</v>
      </c>
      <c r="AE42" s="623"/>
      <c r="AF42" s="618"/>
      <c r="AG42" s="623"/>
      <c r="AH42" s="623"/>
      <c r="AI42" s="628"/>
      <c r="AJ42" s="624"/>
      <c r="AK42" s="622"/>
      <c r="AL42" s="258"/>
      <c r="AM42" s="259"/>
      <c r="AN42" s="259"/>
      <c r="AO42" s="244"/>
      <c r="AP42" s="484"/>
      <c r="AQ42" s="484"/>
      <c r="AR42" s="405"/>
      <c r="AS42" s="259"/>
      <c r="AT42" s="260"/>
      <c r="AU42" s="260"/>
      <c r="AV42" s="259"/>
      <c r="AW42" s="259"/>
      <c r="AX42" s="261"/>
      <c r="ED42" s="216"/>
      <c r="EE42" s="216"/>
      <c r="EF42" s="216"/>
      <c r="EG42" s="216"/>
      <c r="EH42" s="216"/>
      <c r="EI42" s="216"/>
      <c r="EJ42" s="216"/>
    </row>
    <row r="43" spans="1:140" s="251" customFormat="1" ht="35.1" customHeight="1" x14ac:dyDescent="0.25">
      <c r="A43" s="256"/>
      <c r="B43" s="405"/>
      <c r="C43" s="405"/>
      <c r="D43" s="405"/>
      <c r="E43" s="417"/>
      <c r="F43" s="418"/>
      <c r="G43" s="406"/>
      <c r="H43" s="405"/>
      <c r="I43" s="406"/>
      <c r="J43" s="406"/>
      <c r="K43" s="406"/>
      <c r="L43" s="419"/>
      <c r="M43" s="420"/>
      <c r="N43" s="406"/>
      <c r="O43" s="406"/>
      <c r="P43" s="419"/>
      <c r="Q43" s="420"/>
      <c r="R43" s="420"/>
      <c r="S43" s="419"/>
      <c r="T43" s="421"/>
      <c r="U43" s="421"/>
      <c r="V43" s="421"/>
      <c r="W43" s="421"/>
      <c r="X43" s="421"/>
      <c r="Y43" s="419"/>
      <c r="Z43" s="419"/>
      <c r="AA43" s="419"/>
      <c r="AB43" s="419"/>
      <c r="AC43" s="419"/>
      <c r="AD43" s="419"/>
      <c r="AE43" s="444"/>
      <c r="AF43" s="406"/>
      <c r="AG43" s="419"/>
      <c r="AH43" s="419"/>
      <c r="AI43" s="419"/>
      <c r="AJ43" s="422"/>
      <c r="AK43" s="406"/>
      <c r="AL43" s="418"/>
      <c r="AM43" s="406"/>
      <c r="AN43" s="406"/>
      <c r="AO43" s="244"/>
      <c r="AP43" s="484"/>
      <c r="AQ43" s="484"/>
      <c r="AR43" s="405"/>
      <c r="AS43" s="405"/>
      <c r="AT43" s="456"/>
      <c r="AU43" s="456"/>
      <c r="AV43" s="405"/>
      <c r="AW43" s="406"/>
      <c r="AX43" s="418"/>
      <c r="AY43" s="250"/>
      <c r="AZ43" s="250"/>
      <c r="BA43" s="250"/>
      <c r="BB43" s="250"/>
      <c r="BC43" s="250"/>
      <c r="BD43" s="250"/>
      <c r="BE43" s="250"/>
      <c r="CC43" s="252"/>
      <c r="DU43" s="254"/>
      <c r="DV43" s="254"/>
      <c r="DW43" s="254"/>
      <c r="DX43" s="254"/>
      <c r="DY43" s="254"/>
      <c r="DZ43" s="254"/>
      <c r="EA43" s="254"/>
      <c r="EB43" s="254"/>
      <c r="EC43" s="254"/>
    </row>
    <row r="44" spans="1:140" s="251" customFormat="1" ht="69.75" customHeight="1" x14ac:dyDescent="0.25">
      <c r="A44" s="612"/>
      <c r="B44" s="197" t="s">
        <v>213</v>
      </c>
      <c r="C44" s="558" t="s">
        <v>496</v>
      </c>
      <c r="D44" s="613" t="s">
        <v>438</v>
      </c>
      <c r="E44" s="614" t="s">
        <v>669</v>
      </c>
      <c r="F44" s="615" t="s">
        <v>670</v>
      </c>
      <c r="G44" s="196" t="s">
        <v>497</v>
      </c>
      <c r="H44" s="613" t="s">
        <v>83</v>
      </c>
      <c r="I44" s="618" t="s">
        <v>512</v>
      </c>
      <c r="J44" s="618" t="s">
        <v>171</v>
      </c>
      <c r="K44" s="622" t="s">
        <v>219</v>
      </c>
      <c r="L44" s="621" t="str">
        <f>IF(K44=0," ",VLOOKUP(K44,CC$218:CD$232,2,0))</f>
        <v>POSIBLE / MODERADO</v>
      </c>
      <c r="M44" s="629">
        <f>IF(K44=0," ",VLOOKUP(K44,CC$218:CE$232,3,0))</f>
        <v>3</v>
      </c>
      <c r="N44" s="618" t="s">
        <v>102</v>
      </c>
      <c r="O44" s="622" t="s">
        <v>254</v>
      </c>
      <c r="P44" s="621" t="str">
        <f>IF(O44=0," ",VLOOKUP(O44,CC$245:CD$284,2,0))</f>
        <v>MAYOR</v>
      </c>
      <c r="Q44" s="629">
        <f>IF(O44=0," ",VLOOKUP(O44,CC$245:CE$284,3,0))</f>
        <v>4</v>
      </c>
      <c r="R44" s="629" t="str">
        <f>CONCATENATE(M44,Q44)</f>
        <v>34</v>
      </c>
      <c r="S44" s="623" t="str">
        <f>IF(M44=" ","FALTAN DATOS PREVIOS",IF(Q44=" ","FALTAN DATOS PREVIOS",VLOOKUP(R44,CC$287:CD$312,2,0)))</f>
        <v>Crítico</v>
      </c>
      <c r="T44" s="544">
        <v>1</v>
      </c>
      <c r="U44" s="210" t="s">
        <v>514</v>
      </c>
      <c r="V44" s="196" t="s">
        <v>525</v>
      </c>
      <c r="W44" s="544" t="s">
        <v>145</v>
      </c>
      <c r="X44" s="542">
        <f t="shared" ref="X44:X45" si="5">IF(W44="CORRECTIVO",5,IF(W44="PREVENTIVO",15,0))</f>
        <v>15</v>
      </c>
      <c r="Y44" s="544">
        <v>12</v>
      </c>
      <c r="Z44" s="544">
        <v>12</v>
      </c>
      <c r="AA44" s="544">
        <v>9</v>
      </c>
      <c r="AB44" s="544">
        <v>8</v>
      </c>
      <c r="AC44" s="544">
        <v>8</v>
      </c>
      <c r="AD44" s="249">
        <f>SUM(Y44:AC44)+X44</f>
        <v>64</v>
      </c>
      <c r="AE44" s="623" t="str">
        <f>IF(AD73&lt;51,IF(AD73=0,"NO HA DEFINIDO CONTROL", "BAJA"),(IF(AD73&gt; 76,"ALTA","MEDIA")))</f>
        <v>BAJA</v>
      </c>
      <c r="AF44" s="618" t="s">
        <v>2</v>
      </c>
      <c r="AG44" s="661">
        <f>IF(AF44="PROBABILIDAD",IF(AE44="ALTA",IF(M44&lt;=2,1,M44-2),IF(AE44="MEDIA",IF(M44&lt;=2,1,M44-1),M44)),M44)</f>
        <v>3</v>
      </c>
      <c r="AH44" s="623">
        <f>IF(AF44="IMPACTO",IF(AE44="ALTA",IF(Q44&lt;=2,1,Q44-2),IF(AE44="MEDIA",IF(Q44&lt;=2,1,Q44-1),Q44)),Q44)</f>
        <v>4</v>
      </c>
      <c r="AI44" s="628" t="str">
        <f>CONCATENATE(AG44,AH44)</f>
        <v>34</v>
      </c>
      <c r="AJ44" s="624" t="str">
        <f>+VLOOKUP(AI44,$CC$288:$CD$313,2,0)</f>
        <v>Crítico</v>
      </c>
      <c r="AK44" s="622"/>
      <c r="AL44" s="193"/>
      <c r="AM44" s="193"/>
      <c r="AN44" s="193"/>
      <c r="AO44" s="244"/>
      <c r="AP44" s="497" t="s">
        <v>745</v>
      </c>
      <c r="AQ44" s="715" t="s">
        <v>746</v>
      </c>
      <c r="AR44" s="445" t="s">
        <v>750</v>
      </c>
      <c r="AS44" s="445" t="s">
        <v>761</v>
      </c>
      <c r="AT44" s="471" t="s">
        <v>752</v>
      </c>
      <c r="AU44" s="471" t="s">
        <v>753</v>
      </c>
      <c r="AV44" s="461" t="s">
        <v>760</v>
      </c>
      <c r="AW44" s="191"/>
      <c r="AX44" s="191"/>
      <c r="AY44" s="250"/>
      <c r="AZ44" s="250"/>
      <c r="BA44" s="250"/>
      <c r="BB44" s="250"/>
      <c r="BC44" s="250"/>
      <c r="BD44" s="250"/>
      <c r="BE44" s="250"/>
      <c r="CC44" s="252"/>
      <c r="CF44" s="253"/>
      <c r="DU44" s="254"/>
      <c r="DV44" s="254"/>
      <c r="DW44" s="254"/>
      <c r="DX44" s="254"/>
      <c r="DY44" s="254"/>
      <c r="DZ44" s="254"/>
      <c r="EA44" s="254"/>
      <c r="EB44" s="254"/>
      <c r="EC44" s="254"/>
    </row>
    <row r="45" spans="1:140" s="251" customFormat="1" ht="84.75" customHeight="1" x14ac:dyDescent="0.25">
      <c r="A45" s="612"/>
      <c r="B45" s="197" t="s">
        <v>212</v>
      </c>
      <c r="C45" s="561" t="s">
        <v>446</v>
      </c>
      <c r="D45" s="613"/>
      <c r="E45" s="614"/>
      <c r="F45" s="616"/>
      <c r="G45" s="196" t="s">
        <v>498</v>
      </c>
      <c r="H45" s="613"/>
      <c r="I45" s="618"/>
      <c r="J45" s="618"/>
      <c r="K45" s="622"/>
      <c r="L45" s="621"/>
      <c r="M45" s="629"/>
      <c r="N45" s="618"/>
      <c r="O45" s="622"/>
      <c r="P45" s="621"/>
      <c r="Q45" s="629"/>
      <c r="R45" s="629"/>
      <c r="S45" s="623"/>
      <c r="T45" s="544">
        <v>2</v>
      </c>
      <c r="U45" s="448" t="s">
        <v>533</v>
      </c>
      <c r="V45" s="196" t="s">
        <v>671</v>
      </c>
      <c r="W45" s="544" t="s">
        <v>145</v>
      </c>
      <c r="X45" s="542">
        <f t="shared" si="5"/>
        <v>15</v>
      </c>
      <c r="Y45" s="544">
        <v>12</v>
      </c>
      <c r="Z45" s="544">
        <v>8</v>
      </c>
      <c r="AA45" s="544">
        <v>18</v>
      </c>
      <c r="AB45" s="544">
        <v>8</v>
      </c>
      <c r="AC45" s="544">
        <v>8</v>
      </c>
      <c r="AD45" s="249">
        <f>SUM(Y45:AC45)+X45</f>
        <v>69</v>
      </c>
      <c r="AE45" s="623"/>
      <c r="AF45" s="618"/>
      <c r="AG45" s="661"/>
      <c r="AH45" s="623"/>
      <c r="AI45" s="628"/>
      <c r="AJ45" s="624"/>
      <c r="AK45" s="622"/>
      <c r="AL45" s="193"/>
      <c r="AM45" s="193"/>
      <c r="AN45" s="193"/>
      <c r="AO45" s="244"/>
      <c r="AP45" s="497" t="s">
        <v>745</v>
      </c>
      <c r="AQ45" s="715" t="s">
        <v>748</v>
      </c>
      <c r="AR45" s="445" t="s">
        <v>750</v>
      </c>
      <c r="AS45" s="445" t="s">
        <v>761</v>
      </c>
      <c r="AT45" s="471" t="s">
        <v>754</v>
      </c>
      <c r="AU45" s="471" t="s">
        <v>755</v>
      </c>
      <c r="AV45" s="461" t="s">
        <v>760</v>
      </c>
      <c r="AW45" s="191"/>
      <c r="AX45" s="191"/>
      <c r="AY45" s="250"/>
      <c r="AZ45" s="250"/>
      <c r="BA45" s="250"/>
      <c r="BB45" s="250"/>
      <c r="BC45" s="250"/>
      <c r="BD45" s="250"/>
      <c r="BE45" s="250"/>
      <c r="CC45" s="252"/>
      <c r="CF45" s="253"/>
      <c r="DU45" s="254"/>
      <c r="DV45" s="254"/>
      <c r="DW45" s="254"/>
      <c r="DX45" s="254"/>
      <c r="DY45" s="254"/>
      <c r="DZ45" s="254"/>
      <c r="EA45" s="254"/>
      <c r="EB45" s="254"/>
      <c r="EC45" s="254"/>
    </row>
    <row r="46" spans="1:140" s="251" customFormat="1" ht="108" x14ac:dyDescent="0.25">
      <c r="A46" s="612"/>
      <c r="B46" s="197" t="s">
        <v>212</v>
      </c>
      <c r="C46" s="496" t="s">
        <v>661</v>
      </c>
      <c r="D46" s="613"/>
      <c r="E46" s="614"/>
      <c r="F46" s="616"/>
      <c r="G46" s="196" t="s">
        <v>499</v>
      </c>
      <c r="H46" s="613"/>
      <c r="I46" s="618"/>
      <c r="J46" s="618"/>
      <c r="K46" s="622"/>
      <c r="L46" s="621"/>
      <c r="M46" s="629"/>
      <c r="N46" s="618"/>
      <c r="O46" s="622"/>
      <c r="P46" s="621"/>
      <c r="Q46" s="629"/>
      <c r="R46" s="629"/>
      <c r="S46" s="623"/>
      <c r="T46" s="544">
        <v>3</v>
      </c>
      <c r="U46" s="567" t="s">
        <v>519</v>
      </c>
      <c r="V46" s="560" t="s">
        <v>518</v>
      </c>
      <c r="W46" s="544" t="s">
        <v>146</v>
      </c>
      <c r="X46" s="542">
        <f t="shared" ref="X46:X72" si="6">IF(W46="CORRECTIVO",5,IF(W46="PREVENTIVO",15,0))</f>
        <v>5</v>
      </c>
      <c r="Y46" s="544">
        <v>4</v>
      </c>
      <c r="Z46" s="544">
        <v>4</v>
      </c>
      <c r="AA46" s="544"/>
      <c r="AB46" s="544"/>
      <c r="AC46" s="544"/>
      <c r="AD46" s="453">
        <f>SUM(Y46:AC46)+X46</f>
        <v>13</v>
      </c>
      <c r="AE46" s="623"/>
      <c r="AF46" s="618"/>
      <c r="AG46" s="661"/>
      <c r="AH46" s="623"/>
      <c r="AI46" s="628"/>
      <c r="AJ46" s="624"/>
      <c r="AK46" s="622"/>
      <c r="AL46" s="193"/>
      <c r="AM46" s="193"/>
      <c r="AN46" s="193"/>
      <c r="AO46" s="244"/>
      <c r="AP46" s="496" t="s">
        <v>745</v>
      </c>
      <c r="AQ46" s="715" t="s">
        <v>747</v>
      </c>
      <c r="AR46" s="461" t="s">
        <v>750</v>
      </c>
      <c r="AS46" s="445" t="s">
        <v>761</v>
      </c>
      <c r="AT46" s="471" t="s">
        <v>756</v>
      </c>
      <c r="AU46" s="471" t="s">
        <v>757</v>
      </c>
      <c r="AV46" s="461" t="s">
        <v>760</v>
      </c>
      <c r="AW46" s="191"/>
      <c r="AX46" s="191"/>
      <c r="AY46" s="250"/>
      <c r="AZ46" s="250"/>
      <c r="BA46" s="250"/>
      <c r="BB46" s="250"/>
      <c r="BC46" s="250"/>
      <c r="BD46" s="250"/>
      <c r="BE46" s="250"/>
      <c r="CC46" s="252"/>
      <c r="CF46" s="253"/>
      <c r="DU46" s="254"/>
      <c r="DV46" s="254"/>
      <c r="DW46" s="254"/>
      <c r="DX46" s="254"/>
      <c r="DY46" s="254"/>
      <c r="DZ46" s="254"/>
      <c r="EA46" s="254"/>
      <c r="EB46" s="254"/>
      <c r="EC46" s="254"/>
    </row>
    <row r="47" spans="1:140" s="251" customFormat="1" ht="105" customHeight="1" x14ac:dyDescent="0.25">
      <c r="A47" s="612"/>
      <c r="B47" s="196" t="s">
        <v>213</v>
      </c>
      <c r="C47" s="528" t="s">
        <v>662</v>
      </c>
      <c r="D47" s="613"/>
      <c r="E47" s="614"/>
      <c r="F47" s="616"/>
      <c r="G47" s="560" t="s">
        <v>451</v>
      </c>
      <c r="H47" s="613"/>
      <c r="I47" s="618"/>
      <c r="J47" s="618"/>
      <c r="K47" s="622"/>
      <c r="L47" s="621"/>
      <c r="M47" s="629"/>
      <c r="N47" s="618"/>
      <c r="O47" s="622"/>
      <c r="P47" s="621"/>
      <c r="Q47" s="629"/>
      <c r="R47" s="629"/>
      <c r="S47" s="623"/>
      <c r="T47" s="544">
        <v>4</v>
      </c>
      <c r="U47" s="567" t="s">
        <v>521</v>
      </c>
      <c r="V47" s="568" t="s">
        <v>520</v>
      </c>
      <c r="W47" s="544" t="s">
        <v>146</v>
      </c>
      <c r="X47" s="542">
        <f t="shared" si="6"/>
        <v>5</v>
      </c>
      <c r="Y47" s="544"/>
      <c r="Z47" s="544"/>
      <c r="AA47" s="544"/>
      <c r="AB47" s="544"/>
      <c r="AC47" s="544"/>
      <c r="AD47" s="249">
        <f t="shared" ref="AD47:AD72" si="7">SUM(Y47:AC47)+X47</f>
        <v>5</v>
      </c>
      <c r="AE47" s="623"/>
      <c r="AF47" s="618"/>
      <c r="AG47" s="661"/>
      <c r="AH47" s="623"/>
      <c r="AI47" s="628"/>
      <c r="AJ47" s="624"/>
      <c r="AK47" s="622"/>
      <c r="AL47" s="255"/>
      <c r="AM47" s="195"/>
      <c r="AN47" s="195"/>
      <c r="AO47" s="244"/>
      <c r="AP47" s="527" t="s">
        <v>745</v>
      </c>
      <c r="AQ47" s="715" t="s">
        <v>749</v>
      </c>
      <c r="AR47" s="446" t="s">
        <v>750</v>
      </c>
      <c r="AS47" s="445" t="s">
        <v>761</v>
      </c>
      <c r="AT47" s="471" t="s">
        <v>758</v>
      </c>
      <c r="AU47" s="471" t="s">
        <v>759</v>
      </c>
      <c r="AV47" s="461" t="s">
        <v>760</v>
      </c>
      <c r="AW47" s="213"/>
      <c r="AX47" s="194"/>
      <c r="AY47" s="250"/>
      <c r="AZ47" s="250"/>
      <c r="BA47" s="250"/>
      <c r="BB47" s="250"/>
      <c r="BC47" s="250"/>
      <c r="BD47" s="250"/>
      <c r="BE47" s="250"/>
      <c r="CC47" s="252"/>
      <c r="CF47" s="253"/>
      <c r="DU47" s="254"/>
      <c r="DV47" s="254"/>
      <c r="DW47" s="254"/>
      <c r="DX47" s="254"/>
      <c r="DY47" s="254"/>
      <c r="DZ47" s="254"/>
      <c r="EA47" s="254"/>
      <c r="EB47" s="254"/>
      <c r="EC47" s="254"/>
    </row>
    <row r="48" spans="1:140" s="251" customFormat="1" ht="111" customHeight="1" x14ac:dyDescent="0.25">
      <c r="A48" s="612"/>
      <c r="B48" s="197" t="s">
        <v>212</v>
      </c>
      <c r="C48" s="555" t="s">
        <v>501</v>
      </c>
      <c r="D48" s="613"/>
      <c r="E48" s="614"/>
      <c r="F48" s="616"/>
      <c r="G48" s="560" t="s">
        <v>452</v>
      </c>
      <c r="H48" s="613"/>
      <c r="I48" s="618"/>
      <c r="J48" s="618"/>
      <c r="K48" s="622"/>
      <c r="L48" s="621"/>
      <c r="M48" s="629"/>
      <c r="N48" s="618"/>
      <c r="O48" s="622"/>
      <c r="P48" s="621"/>
      <c r="Q48" s="629"/>
      <c r="R48" s="629"/>
      <c r="S48" s="623"/>
      <c r="T48" s="544"/>
      <c r="U48" s="567"/>
      <c r="V48" s="568"/>
      <c r="W48" s="544"/>
      <c r="X48" s="542"/>
      <c r="Y48" s="544"/>
      <c r="Z48" s="544"/>
      <c r="AA48" s="544"/>
      <c r="AB48" s="544"/>
      <c r="AC48" s="544"/>
      <c r="AD48" s="249"/>
      <c r="AE48" s="623"/>
      <c r="AF48" s="618"/>
      <c r="AG48" s="661"/>
      <c r="AH48" s="623"/>
      <c r="AI48" s="628"/>
      <c r="AJ48" s="624"/>
      <c r="AK48" s="622"/>
      <c r="AL48" s="255"/>
      <c r="AM48" s="463"/>
      <c r="AN48" s="463"/>
      <c r="AO48" s="244"/>
      <c r="AP48" s="527" t="s">
        <v>762</v>
      </c>
      <c r="AQ48" s="716" t="s">
        <v>763</v>
      </c>
      <c r="AR48" s="445" t="s">
        <v>775</v>
      </c>
      <c r="AS48" s="445" t="s">
        <v>776</v>
      </c>
      <c r="AT48" s="471" t="s">
        <v>769</v>
      </c>
      <c r="AU48" s="471" t="s">
        <v>770</v>
      </c>
      <c r="AV48" s="461" t="s">
        <v>781</v>
      </c>
      <c r="AW48" s="462"/>
      <c r="AX48" s="194"/>
      <c r="AY48" s="250"/>
      <c r="AZ48" s="250"/>
      <c r="BA48" s="250"/>
      <c r="BB48" s="250"/>
      <c r="BC48" s="250"/>
      <c r="BD48" s="250"/>
      <c r="BE48" s="250"/>
      <c r="CC48" s="252"/>
      <c r="CF48" s="253"/>
      <c r="DU48" s="254"/>
      <c r="DV48" s="254"/>
      <c r="DW48" s="254"/>
      <c r="DX48" s="254"/>
      <c r="DY48" s="254"/>
      <c r="DZ48" s="254"/>
      <c r="EA48" s="254"/>
      <c r="EB48" s="254"/>
      <c r="EC48" s="254"/>
    </row>
    <row r="49" spans="1:133" s="251" customFormat="1" ht="121.5" customHeight="1" x14ac:dyDescent="0.25">
      <c r="A49" s="612"/>
      <c r="B49" s="197" t="s">
        <v>212</v>
      </c>
      <c r="C49" s="562" t="s">
        <v>449</v>
      </c>
      <c r="D49" s="613"/>
      <c r="E49" s="614"/>
      <c r="F49" s="616"/>
      <c r="G49" s="560"/>
      <c r="H49" s="613"/>
      <c r="I49" s="618"/>
      <c r="J49" s="618"/>
      <c r="K49" s="622"/>
      <c r="L49" s="621"/>
      <c r="M49" s="629"/>
      <c r="N49" s="618"/>
      <c r="O49" s="622"/>
      <c r="P49" s="621"/>
      <c r="Q49" s="629"/>
      <c r="R49" s="629"/>
      <c r="S49" s="623"/>
      <c r="T49" s="544">
        <v>5</v>
      </c>
      <c r="U49" s="449" t="s">
        <v>531</v>
      </c>
      <c r="V49" s="557" t="s">
        <v>532</v>
      </c>
      <c r="W49" s="544" t="s">
        <v>145</v>
      </c>
      <c r="X49" s="542"/>
      <c r="Y49" s="544"/>
      <c r="Z49" s="544"/>
      <c r="AA49" s="544"/>
      <c r="AB49" s="544"/>
      <c r="AC49" s="544"/>
      <c r="AD49" s="249"/>
      <c r="AE49" s="623"/>
      <c r="AF49" s="618"/>
      <c r="AG49" s="661"/>
      <c r="AH49" s="623"/>
      <c r="AI49" s="628"/>
      <c r="AJ49" s="624"/>
      <c r="AK49" s="622"/>
      <c r="AL49" s="255"/>
      <c r="AM49" s="463"/>
      <c r="AN49" s="463"/>
      <c r="AO49" s="244"/>
      <c r="AP49" s="527" t="s">
        <v>762</v>
      </c>
      <c r="AQ49" s="715" t="s">
        <v>764</v>
      </c>
      <c r="AR49" s="445" t="s">
        <v>775</v>
      </c>
      <c r="AS49" s="445" t="s">
        <v>776</v>
      </c>
      <c r="AT49" s="471" t="s">
        <v>730</v>
      </c>
      <c r="AU49" s="471" t="s">
        <v>771</v>
      </c>
      <c r="AV49" s="461" t="s">
        <v>782</v>
      </c>
      <c r="AW49" s="462"/>
      <c r="AX49" s="194"/>
      <c r="AY49" s="250"/>
      <c r="AZ49" s="250"/>
      <c r="BA49" s="250"/>
      <c r="BB49" s="250"/>
      <c r="BC49" s="250"/>
      <c r="BD49" s="250"/>
      <c r="BE49" s="250"/>
      <c r="CC49" s="252"/>
      <c r="CF49" s="253"/>
      <c r="DU49" s="254"/>
      <c r="DV49" s="254"/>
      <c r="DW49" s="254"/>
      <c r="DX49" s="254"/>
      <c r="DY49" s="254"/>
      <c r="DZ49" s="254"/>
      <c r="EA49" s="254"/>
      <c r="EB49" s="254"/>
      <c r="EC49" s="254"/>
    </row>
    <row r="50" spans="1:133" s="251" customFormat="1" ht="121.5" customHeight="1" x14ac:dyDescent="0.25">
      <c r="A50" s="612"/>
      <c r="B50" s="197" t="s">
        <v>212</v>
      </c>
      <c r="C50" s="563" t="s">
        <v>450</v>
      </c>
      <c r="D50" s="613"/>
      <c r="E50" s="614"/>
      <c r="F50" s="616"/>
      <c r="G50" s="560" t="s">
        <v>447</v>
      </c>
      <c r="H50" s="613"/>
      <c r="I50" s="618"/>
      <c r="J50" s="618"/>
      <c r="K50" s="622"/>
      <c r="L50" s="621"/>
      <c r="M50" s="629"/>
      <c r="N50" s="618"/>
      <c r="O50" s="622"/>
      <c r="P50" s="621"/>
      <c r="Q50" s="629"/>
      <c r="R50" s="629"/>
      <c r="S50" s="623"/>
      <c r="T50" s="544"/>
      <c r="U50" s="191"/>
      <c r="V50" s="423"/>
      <c r="W50" s="544"/>
      <c r="X50" s="542"/>
      <c r="Y50" s="544"/>
      <c r="Z50" s="544"/>
      <c r="AA50" s="544"/>
      <c r="AB50" s="544"/>
      <c r="AC50" s="544"/>
      <c r="AD50" s="249"/>
      <c r="AE50" s="623"/>
      <c r="AF50" s="618"/>
      <c r="AG50" s="661"/>
      <c r="AH50" s="623"/>
      <c r="AI50" s="628"/>
      <c r="AJ50" s="624"/>
      <c r="AK50" s="622"/>
      <c r="AL50" s="255"/>
      <c r="AM50" s="539"/>
      <c r="AN50" s="539"/>
      <c r="AO50" s="244"/>
      <c r="AP50" s="527" t="s">
        <v>762</v>
      </c>
      <c r="AQ50" s="715" t="s">
        <v>765</v>
      </c>
      <c r="AR50" s="445" t="s">
        <v>775</v>
      </c>
      <c r="AS50" s="445" t="s">
        <v>776</v>
      </c>
      <c r="AT50" s="471" t="s">
        <v>772</v>
      </c>
      <c r="AU50" s="471" t="s">
        <v>773</v>
      </c>
      <c r="AV50" s="538" t="s">
        <v>783</v>
      </c>
      <c r="AW50" s="537"/>
      <c r="AX50" s="194"/>
      <c r="AY50" s="250"/>
      <c r="AZ50" s="250"/>
      <c r="BA50" s="250"/>
      <c r="BB50" s="250"/>
      <c r="BC50" s="250"/>
      <c r="BD50" s="250"/>
      <c r="BE50" s="250"/>
      <c r="CC50" s="252"/>
      <c r="CF50" s="253"/>
      <c r="DU50" s="254"/>
      <c r="DV50" s="254"/>
      <c r="DW50" s="254"/>
      <c r="DX50" s="254"/>
      <c r="DY50" s="254"/>
      <c r="DZ50" s="254"/>
      <c r="EA50" s="254"/>
      <c r="EB50" s="254"/>
      <c r="EC50" s="254"/>
    </row>
    <row r="51" spans="1:133" s="251" customFormat="1" ht="121.5" customHeight="1" x14ac:dyDescent="0.25">
      <c r="A51" s="612"/>
      <c r="B51" s="197"/>
      <c r="C51" s="563"/>
      <c r="D51" s="613"/>
      <c r="E51" s="614"/>
      <c r="F51" s="615"/>
      <c r="G51" s="560" t="s">
        <v>448</v>
      </c>
      <c r="H51" s="613"/>
      <c r="I51" s="618"/>
      <c r="J51" s="618"/>
      <c r="K51" s="622"/>
      <c r="L51" s="621"/>
      <c r="M51" s="629"/>
      <c r="N51" s="618"/>
      <c r="O51" s="622"/>
      <c r="P51" s="621"/>
      <c r="Q51" s="629"/>
      <c r="R51" s="629"/>
      <c r="S51" s="623"/>
      <c r="T51" s="544"/>
      <c r="U51" s="191"/>
      <c r="V51" s="423"/>
      <c r="W51" s="544"/>
      <c r="X51" s="542"/>
      <c r="Y51" s="544"/>
      <c r="Z51" s="544"/>
      <c r="AA51" s="544"/>
      <c r="AB51" s="544"/>
      <c r="AC51" s="544"/>
      <c r="AD51" s="249"/>
      <c r="AE51" s="623"/>
      <c r="AF51" s="618"/>
      <c r="AG51" s="661"/>
      <c r="AH51" s="623"/>
      <c r="AI51" s="628"/>
      <c r="AJ51" s="624"/>
      <c r="AK51" s="622"/>
      <c r="AL51" s="255"/>
      <c r="AM51" s="539"/>
      <c r="AN51" s="539"/>
      <c r="AO51" s="244"/>
      <c r="AP51" s="527" t="s">
        <v>762</v>
      </c>
      <c r="AQ51" s="715" t="s">
        <v>766</v>
      </c>
      <c r="AR51" s="446" t="s">
        <v>775</v>
      </c>
      <c r="AS51" s="445" t="s">
        <v>776</v>
      </c>
      <c r="AT51" s="471" t="s">
        <v>754</v>
      </c>
      <c r="AU51" s="471" t="s">
        <v>774</v>
      </c>
      <c r="AV51" s="538" t="s">
        <v>784</v>
      </c>
      <c r="AW51" s="537"/>
      <c r="AX51" s="194"/>
      <c r="AY51" s="250"/>
      <c r="AZ51" s="250"/>
      <c r="BA51" s="250"/>
      <c r="BB51" s="250"/>
      <c r="BC51" s="250"/>
      <c r="BD51" s="250"/>
      <c r="BE51" s="250"/>
      <c r="CC51" s="252"/>
      <c r="CF51" s="253"/>
      <c r="DU51" s="254"/>
      <c r="DV51" s="254"/>
      <c r="DW51" s="254"/>
      <c r="DX51" s="254"/>
      <c r="DY51" s="254"/>
      <c r="DZ51" s="254"/>
      <c r="EA51" s="254"/>
      <c r="EB51" s="254"/>
      <c r="EC51" s="254"/>
    </row>
    <row r="52" spans="1:133" s="251" customFormat="1" ht="121.5" customHeight="1" x14ac:dyDescent="0.25">
      <c r="A52" s="612"/>
      <c r="B52" s="197" t="s">
        <v>213</v>
      </c>
      <c r="C52" s="564" t="s">
        <v>454</v>
      </c>
      <c r="D52" s="613"/>
      <c r="E52" s="614"/>
      <c r="F52" s="616"/>
      <c r="G52" s="404"/>
      <c r="H52" s="613"/>
      <c r="I52" s="618"/>
      <c r="J52" s="618"/>
      <c r="K52" s="622"/>
      <c r="L52" s="621"/>
      <c r="M52" s="629"/>
      <c r="N52" s="618"/>
      <c r="O52" s="622"/>
      <c r="P52" s="621"/>
      <c r="Q52" s="629"/>
      <c r="R52" s="629"/>
      <c r="S52" s="623"/>
      <c r="T52" s="544"/>
      <c r="U52" s="191"/>
      <c r="V52" s="423"/>
      <c r="W52" s="544"/>
      <c r="X52" s="542"/>
      <c r="Y52" s="544"/>
      <c r="Z52" s="544"/>
      <c r="AA52" s="544"/>
      <c r="AB52" s="544"/>
      <c r="AC52" s="544"/>
      <c r="AD52" s="249"/>
      <c r="AE52" s="623"/>
      <c r="AF52" s="618"/>
      <c r="AG52" s="661"/>
      <c r="AH52" s="623"/>
      <c r="AI52" s="628"/>
      <c r="AJ52" s="624"/>
      <c r="AK52" s="622"/>
      <c r="AL52" s="255"/>
      <c r="AM52" s="539"/>
      <c r="AN52" s="539"/>
      <c r="AO52" s="244"/>
      <c r="AP52" s="515" t="s">
        <v>789</v>
      </c>
      <c r="AQ52" s="716" t="s">
        <v>785</v>
      </c>
      <c r="AR52" s="446" t="s">
        <v>790</v>
      </c>
      <c r="AS52" s="445" t="s">
        <v>761</v>
      </c>
      <c r="AT52" s="471" t="s">
        <v>796</v>
      </c>
      <c r="AU52" s="471" t="s">
        <v>771</v>
      </c>
      <c r="AV52" s="538" t="s">
        <v>782</v>
      </c>
      <c r="AW52" s="537"/>
      <c r="AX52" s="194"/>
      <c r="AY52" s="250"/>
      <c r="AZ52" s="250"/>
      <c r="BA52" s="250"/>
      <c r="BB52" s="250"/>
      <c r="BC52" s="250"/>
      <c r="BD52" s="250"/>
      <c r="BE52" s="250"/>
      <c r="CC52" s="252"/>
      <c r="CF52" s="253"/>
      <c r="DU52" s="254"/>
      <c r="DV52" s="254"/>
      <c r="DW52" s="254"/>
      <c r="DX52" s="254"/>
      <c r="DY52" s="254"/>
      <c r="DZ52" s="254"/>
      <c r="EA52" s="254"/>
      <c r="EB52" s="254"/>
      <c r="EC52" s="254"/>
    </row>
    <row r="53" spans="1:133" s="251" customFormat="1" ht="121.5" customHeight="1" x14ac:dyDescent="0.25">
      <c r="A53" s="612"/>
      <c r="B53" s="197" t="s">
        <v>213</v>
      </c>
      <c r="C53" s="565" t="s">
        <v>445</v>
      </c>
      <c r="D53" s="613"/>
      <c r="E53" s="614"/>
      <c r="F53" s="616"/>
      <c r="G53" s="404"/>
      <c r="H53" s="613"/>
      <c r="I53" s="618"/>
      <c r="J53" s="618"/>
      <c r="K53" s="622"/>
      <c r="L53" s="621"/>
      <c r="M53" s="629"/>
      <c r="N53" s="618"/>
      <c r="O53" s="622"/>
      <c r="P53" s="621"/>
      <c r="Q53" s="629"/>
      <c r="R53" s="629"/>
      <c r="S53" s="623"/>
      <c r="T53" s="544"/>
      <c r="U53" s="191"/>
      <c r="V53" s="423"/>
      <c r="W53" s="544"/>
      <c r="X53" s="542"/>
      <c r="Y53" s="544"/>
      <c r="Z53" s="544"/>
      <c r="AA53" s="544"/>
      <c r="AB53" s="544"/>
      <c r="AC53" s="544"/>
      <c r="AD53" s="249"/>
      <c r="AE53" s="623"/>
      <c r="AF53" s="618"/>
      <c r="AG53" s="661"/>
      <c r="AH53" s="623"/>
      <c r="AI53" s="628"/>
      <c r="AJ53" s="624"/>
      <c r="AK53" s="622"/>
      <c r="AL53" s="255"/>
      <c r="AM53" s="539"/>
      <c r="AN53" s="539"/>
      <c r="AO53" s="244"/>
      <c r="AP53" s="515" t="s">
        <v>789</v>
      </c>
      <c r="AQ53" s="715" t="s">
        <v>786</v>
      </c>
      <c r="AR53" s="446" t="s">
        <v>790</v>
      </c>
      <c r="AS53" s="445" t="s">
        <v>761</v>
      </c>
      <c r="AT53" s="471" t="s">
        <v>756</v>
      </c>
      <c r="AU53" s="471" t="s">
        <v>773</v>
      </c>
      <c r="AV53" s="538" t="s">
        <v>783</v>
      </c>
      <c r="AW53" s="537"/>
      <c r="AX53" s="194"/>
      <c r="AY53" s="250"/>
      <c r="AZ53" s="250"/>
      <c r="BA53" s="250"/>
      <c r="BB53" s="250"/>
      <c r="BC53" s="250"/>
      <c r="BD53" s="250"/>
      <c r="BE53" s="250"/>
      <c r="CC53" s="252"/>
      <c r="CF53" s="253"/>
      <c r="DU53" s="254"/>
      <c r="DV53" s="254"/>
      <c r="DW53" s="254"/>
      <c r="DX53" s="254"/>
      <c r="DY53" s="254"/>
      <c r="DZ53" s="254"/>
      <c r="EA53" s="254"/>
      <c r="EB53" s="254"/>
      <c r="EC53" s="254"/>
    </row>
    <row r="54" spans="1:133" s="251" customFormat="1" ht="121.5" customHeight="1" x14ac:dyDescent="0.25">
      <c r="A54" s="612"/>
      <c r="B54" s="197" t="s">
        <v>212</v>
      </c>
      <c r="C54" s="566" t="s">
        <v>446</v>
      </c>
      <c r="D54" s="613"/>
      <c r="E54" s="614"/>
      <c r="F54" s="616"/>
      <c r="G54" s="404"/>
      <c r="H54" s="613"/>
      <c r="I54" s="618"/>
      <c r="J54" s="618"/>
      <c r="K54" s="622"/>
      <c r="L54" s="621"/>
      <c r="M54" s="629"/>
      <c r="N54" s="618"/>
      <c r="O54" s="622"/>
      <c r="P54" s="621"/>
      <c r="Q54" s="629"/>
      <c r="R54" s="629"/>
      <c r="S54" s="623"/>
      <c r="T54" s="544"/>
      <c r="U54" s="191"/>
      <c r="V54" s="423"/>
      <c r="W54" s="544"/>
      <c r="X54" s="542"/>
      <c r="Y54" s="544"/>
      <c r="Z54" s="544"/>
      <c r="AA54" s="544"/>
      <c r="AB54" s="544"/>
      <c r="AC54" s="544"/>
      <c r="AD54" s="249"/>
      <c r="AE54" s="623"/>
      <c r="AF54" s="618"/>
      <c r="AG54" s="661"/>
      <c r="AH54" s="623"/>
      <c r="AI54" s="628"/>
      <c r="AJ54" s="624"/>
      <c r="AK54" s="622"/>
      <c r="AL54" s="255"/>
      <c r="AM54" s="539"/>
      <c r="AN54" s="539"/>
      <c r="AO54" s="244"/>
      <c r="AP54" s="510" t="s">
        <v>789</v>
      </c>
      <c r="AQ54" s="715" t="s">
        <v>787</v>
      </c>
      <c r="AR54" s="445" t="s">
        <v>790</v>
      </c>
      <c r="AS54" s="445" t="s">
        <v>761</v>
      </c>
      <c r="AT54" s="471" t="s">
        <v>797</v>
      </c>
      <c r="AU54" s="471" t="s">
        <v>798</v>
      </c>
      <c r="AV54" s="538" t="s">
        <v>784</v>
      </c>
      <c r="AW54" s="537"/>
      <c r="AX54" s="194"/>
      <c r="AY54" s="250"/>
      <c r="AZ54" s="250"/>
      <c r="BA54" s="250"/>
      <c r="BB54" s="250"/>
      <c r="BC54" s="250"/>
      <c r="BD54" s="250"/>
      <c r="BE54" s="250"/>
      <c r="CC54" s="252"/>
      <c r="CF54" s="253"/>
      <c r="DU54" s="254"/>
      <c r="DV54" s="254"/>
      <c r="DW54" s="254"/>
      <c r="DX54" s="254"/>
      <c r="DY54" s="254"/>
      <c r="DZ54" s="254"/>
      <c r="EA54" s="254"/>
      <c r="EB54" s="254"/>
      <c r="EC54" s="254"/>
    </row>
    <row r="55" spans="1:133" s="251" customFormat="1" ht="121.5" customHeight="1" x14ac:dyDescent="0.25">
      <c r="A55" s="612"/>
      <c r="B55" s="197" t="s">
        <v>213</v>
      </c>
      <c r="C55" s="520" t="s">
        <v>706</v>
      </c>
      <c r="D55" s="613"/>
      <c r="E55" s="614"/>
      <c r="F55" s="616"/>
      <c r="G55" s="404"/>
      <c r="H55" s="613"/>
      <c r="I55" s="618"/>
      <c r="J55" s="618"/>
      <c r="K55" s="622"/>
      <c r="L55" s="621"/>
      <c r="M55" s="629"/>
      <c r="N55" s="618"/>
      <c r="O55" s="622"/>
      <c r="P55" s="621"/>
      <c r="Q55" s="629"/>
      <c r="R55" s="629"/>
      <c r="S55" s="623"/>
      <c r="T55" s="544"/>
      <c r="U55" s="191"/>
      <c r="V55" s="423"/>
      <c r="W55" s="544"/>
      <c r="X55" s="542"/>
      <c r="Y55" s="544"/>
      <c r="Z55" s="544"/>
      <c r="AA55" s="544"/>
      <c r="AB55" s="544"/>
      <c r="AC55" s="544"/>
      <c r="AD55" s="249"/>
      <c r="AE55" s="623"/>
      <c r="AF55" s="618"/>
      <c r="AG55" s="661"/>
      <c r="AH55" s="623"/>
      <c r="AI55" s="628"/>
      <c r="AJ55" s="624"/>
      <c r="AK55" s="622"/>
      <c r="AL55" s="255"/>
      <c r="AM55" s="539"/>
      <c r="AN55" s="539"/>
      <c r="AO55" s="244"/>
      <c r="AP55" s="520" t="s">
        <v>789</v>
      </c>
      <c r="AQ55" s="715" t="s">
        <v>788</v>
      </c>
      <c r="AR55" s="446" t="s">
        <v>790</v>
      </c>
      <c r="AS55" s="445" t="s">
        <v>761</v>
      </c>
      <c r="AT55" s="471" t="s">
        <v>799</v>
      </c>
      <c r="AU55" s="471" t="s">
        <v>800</v>
      </c>
      <c r="AV55" s="538" t="s">
        <v>781</v>
      </c>
      <c r="AW55" s="537"/>
      <c r="AX55" s="194"/>
      <c r="AY55" s="250"/>
      <c r="AZ55" s="250"/>
      <c r="BA55" s="250"/>
      <c r="BB55" s="250"/>
      <c r="BC55" s="250"/>
      <c r="BD55" s="250"/>
      <c r="BE55" s="250"/>
      <c r="CC55" s="252"/>
      <c r="CF55" s="253"/>
      <c r="DU55" s="254"/>
      <c r="DV55" s="254"/>
      <c r="DW55" s="254"/>
      <c r="DX55" s="254"/>
      <c r="DY55" s="254"/>
      <c r="DZ55" s="254"/>
      <c r="EA55" s="254"/>
      <c r="EB55" s="254"/>
      <c r="EC55" s="254"/>
    </row>
    <row r="56" spans="1:133" s="251" customFormat="1" ht="121.5" customHeight="1" x14ac:dyDescent="0.25">
      <c r="A56" s="612"/>
      <c r="B56" s="197" t="s">
        <v>214</v>
      </c>
      <c r="C56" s="532" t="s">
        <v>664</v>
      </c>
      <c r="D56" s="613"/>
      <c r="E56" s="614"/>
      <c r="F56" s="616"/>
      <c r="G56" s="404"/>
      <c r="H56" s="613"/>
      <c r="I56" s="618"/>
      <c r="J56" s="618"/>
      <c r="K56" s="622"/>
      <c r="L56" s="621"/>
      <c r="M56" s="629"/>
      <c r="N56" s="618"/>
      <c r="O56" s="622"/>
      <c r="P56" s="621"/>
      <c r="Q56" s="629"/>
      <c r="R56" s="629"/>
      <c r="S56" s="623"/>
      <c r="T56" s="544"/>
      <c r="U56" s="191"/>
      <c r="V56" s="423"/>
      <c r="W56" s="544"/>
      <c r="X56" s="542"/>
      <c r="Y56" s="544"/>
      <c r="Z56" s="544"/>
      <c r="AA56" s="544"/>
      <c r="AB56" s="544"/>
      <c r="AC56" s="544"/>
      <c r="AD56" s="249"/>
      <c r="AE56" s="623"/>
      <c r="AF56" s="618"/>
      <c r="AG56" s="661"/>
      <c r="AH56" s="623"/>
      <c r="AI56" s="628"/>
      <c r="AJ56" s="624"/>
      <c r="AK56" s="622"/>
      <c r="AL56" s="255"/>
      <c r="AM56" s="539"/>
      <c r="AN56" s="539"/>
      <c r="AO56" s="244"/>
      <c r="AP56" s="532" t="s">
        <v>801</v>
      </c>
      <c r="AQ56" s="716" t="s">
        <v>802</v>
      </c>
      <c r="AR56" s="446" t="s">
        <v>806</v>
      </c>
      <c r="AS56" s="445" t="s">
        <v>761</v>
      </c>
      <c r="AT56" s="471" t="s">
        <v>799</v>
      </c>
      <c r="AU56" s="471" t="s">
        <v>800</v>
      </c>
      <c r="AV56" s="714" t="s">
        <v>779</v>
      </c>
      <c r="AW56" s="537"/>
      <c r="AX56" s="194"/>
      <c r="AY56" s="250"/>
      <c r="AZ56" s="250"/>
      <c r="BA56" s="250"/>
      <c r="BB56" s="250"/>
      <c r="BC56" s="250"/>
      <c r="BD56" s="250"/>
      <c r="BE56" s="250"/>
      <c r="CC56" s="252"/>
      <c r="CF56" s="253"/>
      <c r="DU56" s="254"/>
      <c r="DV56" s="254"/>
      <c r="DW56" s="254"/>
      <c r="DX56" s="254"/>
      <c r="DY56" s="254"/>
      <c r="DZ56" s="254"/>
      <c r="EA56" s="254"/>
      <c r="EB56" s="254"/>
      <c r="EC56" s="254"/>
    </row>
    <row r="57" spans="1:133" s="251" customFormat="1" ht="54" x14ac:dyDescent="0.25">
      <c r="A57" s="612"/>
      <c r="B57" s="197"/>
      <c r="C57" s="198"/>
      <c r="D57" s="613"/>
      <c r="E57" s="614"/>
      <c r="F57" s="616"/>
      <c r="G57" s="404"/>
      <c r="H57" s="613"/>
      <c r="I57" s="618"/>
      <c r="J57" s="618"/>
      <c r="K57" s="622"/>
      <c r="L57" s="621"/>
      <c r="M57" s="629"/>
      <c r="N57" s="618"/>
      <c r="O57" s="622"/>
      <c r="P57" s="621"/>
      <c r="Q57" s="629"/>
      <c r="R57" s="629"/>
      <c r="S57" s="623"/>
      <c r="T57" s="544"/>
      <c r="U57" s="191"/>
      <c r="V57" s="423"/>
      <c r="W57" s="544"/>
      <c r="X57" s="542"/>
      <c r="Y57" s="544"/>
      <c r="Z57" s="544"/>
      <c r="AA57" s="544"/>
      <c r="AB57" s="544"/>
      <c r="AC57" s="544"/>
      <c r="AD57" s="249"/>
      <c r="AE57" s="623"/>
      <c r="AF57" s="618"/>
      <c r="AG57" s="661"/>
      <c r="AH57" s="623"/>
      <c r="AI57" s="628"/>
      <c r="AJ57" s="624"/>
      <c r="AK57" s="622"/>
      <c r="AL57" s="255"/>
      <c r="AM57" s="539"/>
      <c r="AN57" s="539"/>
      <c r="AO57" s="244"/>
      <c r="AP57" s="532" t="s">
        <v>801</v>
      </c>
      <c r="AQ57" s="715" t="s">
        <v>803</v>
      </c>
      <c r="AR57" s="446" t="s">
        <v>806</v>
      </c>
      <c r="AS57" s="445" t="s">
        <v>761</v>
      </c>
      <c r="AT57" s="471" t="s">
        <v>796</v>
      </c>
      <c r="AU57" s="471" t="s">
        <v>771</v>
      </c>
      <c r="AV57" s="714" t="s">
        <v>777</v>
      </c>
      <c r="AW57" s="537"/>
      <c r="AX57" s="194"/>
      <c r="AY57" s="250"/>
      <c r="AZ57" s="250"/>
      <c r="BA57" s="250"/>
      <c r="BB57" s="250"/>
      <c r="BC57" s="250"/>
      <c r="BD57" s="250"/>
      <c r="BE57" s="250"/>
      <c r="CC57" s="252"/>
      <c r="CF57" s="253"/>
      <c r="DU57" s="254"/>
      <c r="DV57" s="254"/>
      <c r="DW57" s="254"/>
      <c r="DX57" s="254"/>
      <c r="DY57" s="254"/>
      <c r="DZ57" s="254"/>
      <c r="EA57" s="254"/>
      <c r="EB57" s="254"/>
      <c r="EC57" s="254"/>
    </row>
    <row r="58" spans="1:133" s="251" customFormat="1" ht="54" x14ac:dyDescent="0.25">
      <c r="A58" s="612"/>
      <c r="B58" s="197"/>
      <c r="C58" s="198"/>
      <c r="D58" s="613"/>
      <c r="E58" s="614"/>
      <c r="F58" s="615"/>
      <c r="G58" s="404"/>
      <c r="H58" s="613"/>
      <c r="I58" s="618"/>
      <c r="J58" s="618"/>
      <c r="K58" s="622"/>
      <c r="L58" s="621"/>
      <c r="M58" s="629"/>
      <c r="N58" s="618"/>
      <c r="O58" s="622"/>
      <c r="P58" s="621"/>
      <c r="Q58" s="629"/>
      <c r="R58" s="629"/>
      <c r="S58" s="623"/>
      <c r="T58" s="544"/>
      <c r="U58" s="191"/>
      <c r="V58" s="423"/>
      <c r="W58" s="544"/>
      <c r="X58" s="542"/>
      <c r="Y58" s="544"/>
      <c r="Z58" s="544"/>
      <c r="AA58" s="544"/>
      <c r="AB58" s="544"/>
      <c r="AC58" s="544"/>
      <c r="AD58" s="249"/>
      <c r="AE58" s="623"/>
      <c r="AF58" s="618"/>
      <c r="AG58" s="661"/>
      <c r="AH58" s="623"/>
      <c r="AI58" s="628"/>
      <c r="AJ58" s="624"/>
      <c r="AK58" s="622"/>
      <c r="AL58" s="255"/>
      <c r="AM58" s="539"/>
      <c r="AN58" s="539"/>
      <c r="AO58" s="244"/>
      <c r="AP58" s="532" t="s">
        <v>801</v>
      </c>
      <c r="AQ58" s="715" t="s">
        <v>804</v>
      </c>
      <c r="AR58" s="446" t="s">
        <v>806</v>
      </c>
      <c r="AS58" s="445" t="s">
        <v>761</v>
      </c>
      <c r="AT58" s="471" t="s">
        <v>756</v>
      </c>
      <c r="AU58" s="471" t="s">
        <v>773</v>
      </c>
      <c r="AV58" s="714" t="s">
        <v>778</v>
      </c>
      <c r="AW58" s="537"/>
      <c r="AX58" s="194"/>
      <c r="AY58" s="250"/>
      <c r="AZ58" s="250"/>
      <c r="BA58" s="250"/>
      <c r="BB58" s="250"/>
      <c r="BC58" s="250"/>
      <c r="BD58" s="250"/>
      <c r="BE58" s="250"/>
      <c r="CC58" s="252"/>
      <c r="CF58" s="253"/>
      <c r="DU58" s="254"/>
      <c r="DV58" s="254"/>
      <c r="DW58" s="254"/>
      <c r="DX58" s="254"/>
      <c r="DY58" s="254"/>
      <c r="DZ58" s="254"/>
      <c r="EA58" s="254"/>
      <c r="EB58" s="254"/>
      <c r="EC58" s="254"/>
    </row>
    <row r="59" spans="1:133" s="251" customFormat="1" ht="54" x14ac:dyDescent="0.25">
      <c r="A59" s="612"/>
      <c r="B59" s="197"/>
      <c r="C59" s="198"/>
      <c r="D59" s="613"/>
      <c r="E59" s="614"/>
      <c r="F59" s="616"/>
      <c r="G59" s="404"/>
      <c r="H59" s="613"/>
      <c r="I59" s="618"/>
      <c r="J59" s="618"/>
      <c r="K59" s="622"/>
      <c r="L59" s="621"/>
      <c r="M59" s="629"/>
      <c r="N59" s="618"/>
      <c r="O59" s="622"/>
      <c r="P59" s="621"/>
      <c r="Q59" s="629"/>
      <c r="R59" s="629"/>
      <c r="S59" s="623"/>
      <c r="T59" s="544"/>
      <c r="U59" s="191"/>
      <c r="V59" s="423"/>
      <c r="W59" s="544"/>
      <c r="X59" s="542"/>
      <c r="Y59" s="544"/>
      <c r="Z59" s="544"/>
      <c r="AA59" s="544"/>
      <c r="AB59" s="544"/>
      <c r="AC59" s="544"/>
      <c r="AD59" s="249"/>
      <c r="AE59" s="623"/>
      <c r="AF59" s="618"/>
      <c r="AG59" s="661"/>
      <c r="AH59" s="623"/>
      <c r="AI59" s="628"/>
      <c r="AJ59" s="624"/>
      <c r="AK59" s="622"/>
      <c r="AL59" s="255"/>
      <c r="AM59" s="539"/>
      <c r="AN59" s="539"/>
      <c r="AO59" s="244"/>
      <c r="AP59" s="532" t="s">
        <v>801</v>
      </c>
      <c r="AQ59" s="715" t="s">
        <v>805</v>
      </c>
      <c r="AR59" s="446" t="s">
        <v>806</v>
      </c>
      <c r="AS59" s="445" t="s">
        <v>761</v>
      </c>
      <c r="AT59" s="471" t="s">
        <v>797</v>
      </c>
      <c r="AU59" s="471" t="s">
        <v>798</v>
      </c>
      <c r="AV59" s="714" t="s">
        <v>780</v>
      </c>
      <c r="AW59" s="537"/>
      <c r="AX59" s="194"/>
      <c r="AY59" s="250"/>
      <c r="AZ59" s="250"/>
      <c r="BA59" s="250"/>
      <c r="BB59" s="250"/>
      <c r="BC59" s="250"/>
      <c r="BD59" s="250"/>
      <c r="BE59" s="250"/>
      <c r="CC59" s="252"/>
      <c r="CF59" s="253"/>
      <c r="DU59" s="254"/>
      <c r="DV59" s="254"/>
      <c r="DW59" s="254"/>
      <c r="DX59" s="254"/>
      <c r="DY59" s="254"/>
      <c r="DZ59" s="254"/>
      <c r="EA59" s="254"/>
      <c r="EB59" s="254"/>
      <c r="EC59" s="254"/>
    </row>
    <row r="60" spans="1:133" s="251" customFormat="1" ht="72" x14ac:dyDescent="0.25">
      <c r="A60" s="612"/>
      <c r="B60" s="197"/>
      <c r="C60" s="198"/>
      <c r="D60" s="613"/>
      <c r="E60" s="614"/>
      <c r="F60" s="616"/>
      <c r="G60" s="404"/>
      <c r="H60" s="613"/>
      <c r="I60" s="618"/>
      <c r="J60" s="618"/>
      <c r="K60" s="622"/>
      <c r="L60" s="621"/>
      <c r="M60" s="629"/>
      <c r="N60" s="618"/>
      <c r="O60" s="622"/>
      <c r="P60" s="621"/>
      <c r="Q60" s="629"/>
      <c r="R60" s="629"/>
      <c r="S60" s="623"/>
      <c r="T60" s="606"/>
      <c r="U60" s="191"/>
      <c r="V60" s="423"/>
      <c r="W60" s="606"/>
      <c r="X60" s="607"/>
      <c r="Y60" s="606"/>
      <c r="Z60" s="606"/>
      <c r="AA60" s="606"/>
      <c r="AB60" s="606"/>
      <c r="AC60" s="606"/>
      <c r="AD60" s="249"/>
      <c r="AE60" s="623"/>
      <c r="AF60" s="618"/>
      <c r="AG60" s="661"/>
      <c r="AH60" s="623"/>
      <c r="AI60" s="628"/>
      <c r="AJ60" s="624"/>
      <c r="AK60" s="622"/>
      <c r="AL60" s="255"/>
      <c r="AM60" s="609"/>
      <c r="AN60" s="609"/>
      <c r="AO60" s="244"/>
      <c r="AP60" s="532" t="s">
        <v>807</v>
      </c>
      <c r="AQ60" s="716" t="s">
        <v>808</v>
      </c>
      <c r="AR60" s="714" t="s">
        <v>812</v>
      </c>
      <c r="AS60" s="445" t="s">
        <v>761</v>
      </c>
      <c r="AT60" s="710" t="s">
        <v>751</v>
      </c>
      <c r="AU60" s="710" t="s">
        <v>768</v>
      </c>
      <c r="AV60" s="714" t="s">
        <v>779</v>
      </c>
      <c r="AW60" s="606"/>
      <c r="AX60" s="194"/>
      <c r="AY60" s="250"/>
      <c r="AZ60" s="250"/>
      <c r="BA60" s="250"/>
      <c r="BB60" s="250"/>
      <c r="BC60" s="250"/>
      <c r="BD60" s="250"/>
      <c r="BE60" s="250"/>
      <c r="CC60" s="252"/>
      <c r="CF60" s="253"/>
      <c r="DU60" s="254"/>
      <c r="DV60" s="254"/>
      <c r="DW60" s="254"/>
      <c r="DX60" s="254"/>
      <c r="DY60" s="254"/>
      <c r="DZ60" s="254"/>
      <c r="EA60" s="254"/>
      <c r="EB60" s="254"/>
      <c r="EC60" s="254"/>
    </row>
    <row r="61" spans="1:133" s="251" customFormat="1" ht="72" x14ac:dyDescent="0.25">
      <c r="A61" s="612"/>
      <c r="B61" s="197"/>
      <c r="C61" s="198"/>
      <c r="D61" s="613"/>
      <c r="E61" s="614"/>
      <c r="F61" s="616"/>
      <c r="G61" s="404"/>
      <c r="H61" s="613"/>
      <c r="I61" s="618"/>
      <c r="J61" s="618"/>
      <c r="K61" s="622"/>
      <c r="L61" s="621"/>
      <c r="M61" s="629"/>
      <c r="N61" s="618"/>
      <c r="O61" s="622"/>
      <c r="P61" s="621"/>
      <c r="Q61" s="629"/>
      <c r="R61" s="629"/>
      <c r="S61" s="623"/>
      <c r="T61" s="606"/>
      <c r="U61" s="191"/>
      <c r="V61" s="423"/>
      <c r="W61" s="606"/>
      <c r="X61" s="607"/>
      <c r="Y61" s="606"/>
      <c r="Z61" s="606"/>
      <c r="AA61" s="606"/>
      <c r="AB61" s="606"/>
      <c r="AC61" s="606"/>
      <c r="AD61" s="249"/>
      <c r="AE61" s="623"/>
      <c r="AF61" s="618"/>
      <c r="AG61" s="661"/>
      <c r="AH61" s="623"/>
      <c r="AI61" s="628"/>
      <c r="AJ61" s="624"/>
      <c r="AK61" s="622"/>
      <c r="AL61" s="255"/>
      <c r="AM61" s="609"/>
      <c r="AN61" s="609"/>
      <c r="AO61" s="244"/>
      <c r="AP61" s="532" t="s">
        <v>807</v>
      </c>
      <c r="AQ61" s="715" t="s">
        <v>809</v>
      </c>
      <c r="AR61" s="714" t="s">
        <v>812</v>
      </c>
      <c r="AS61" s="445" t="s">
        <v>761</v>
      </c>
      <c r="AT61" s="710" t="s">
        <v>794</v>
      </c>
      <c r="AU61" s="710" t="s">
        <v>795</v>
      </c>
      <c r="AV61" s="714" t="s">
        <v>777</v>
      </c>
      <c r="AW61" s="606"/>
      <c r="AX61" s="194"/>
      <c r="AY61" s="250"/>
      <c r="AZ61" s="250"/>
      <c r="BA61" s="250"/>
      <c r="BB61" s="250"/>
      <c r="BC61" s="250"/>
      <c r="BD61" s="250"/>
      <c r="BE61" s="250"/>
      <c r="CC61" s="252"/>
      <c r="CF61" s="253"/>
      <c r="DU61" s="254"/>
      <c r="DV61" s="254"/>
      <c r="DW61" s="254"/>
      <c r="DX61" s="254"/>
      <c r="DY61" s="254"/>
      <c r="DZ61" s="254"/>
      <c r="EA61" s="254"/>
      <c r="EB61" s="254"/>
      <c r="EC61" s="254"/>
    </row>
    <row r="62" spans="1:133" s="251" customFormat="1" ht="72" x14ac:dyDescent="0.25">
      <c r="A62" s="612"/>
      <c r="B62" s="197"/>
      <c r="C62" s="198"/>
      <c r="D62" s="613"/>
      <c r="E62" s="614"/>
      <c r="F62" s="616"/>
      <c r="G62" s="404"/>
      <c r="H62" s="613"/>
      <c r="I62" s="618"/>
      <c r="J62" s="618"/>
      <c r="K62" s="622"/>
      <c r="L62" s="621"/>
      <c r="M62" s="629"/>
      <c r="N62" s="618"/>
      <c r="O62" s="622"/>
      <c r="P62" s="621"/>
      <c r="Q62" s="629"/>
      <c r="R62" s="629"/>
      <c r="S62" s="623"/>
      <c r="T62" s="606"/>
      <c r="U62" s="191"/>
      <c r="V62" s="423"/>
      <c r="W62" s="606"/>
      <c r="X62" s="607"/>
      <c r="Y62" s="606"/>
      <c r="Z62" s="606"/>
      <c r="AA62" s="606"/>
      <c r="AB62" s="606"/>
      <c r="AC62" s="606"/>
      <c r="AD62" s="249"/>
      <c r="AE62" s="623"/>
      <c r="AF62" s="618"/>
      <c r="AG62" s="661"/>
      <c r="AH62" s="623"/>
      <c r="AI62" s="628"/>
      <c r="AJ62" s="624"/>
      <c r="AK62" s="622"/>
      <c r="AL62" s="255"/>
      <c r="AM62" s="609"/>
      <c r="AN62" s="609"/>
      <c r="AO62" s="244"/>
      <c r="AP62" s="532" t="s">
        <v>807</v>
      </c>
      <c r="AQ62" s="715" t="s">
        <v>810</v>
      </c>
      <c r="AR62" s="718" t="s">
        <v>812</v>
      </c>
      <c r="AS62" s="445" t="s">
        <v>761</v>
      </c>
      <c r="AT62" s="710" t="s">
        <v>791</v>
      </c>
      <c r="AU62" s="710" t="s">
        <v>767</v>
      </c>
      <c r="AV62" s="714" t="s">
        <v>778</v>
      </c>
      <c r="AW62" s="606"/>
      <c r="AX62" s="194"/>
      <c r="AY62" s="250"/>
      <c r="AZ62" s="250"/>
      <c r="BA62" s="250"/>
      <c r="BB62" s="250"/>
      <c r="BC62" s="250"/>
      <c r="BD62" s="250"/>
      <c r="BE62" s="250"/>
      <c r="CC62" s="252"/>
      <c r="CF62" s="253"/>
      <c r="DU62" s="254"/>
      <c r="DV62" s="254"/>
      <c r="DW62" s="254"/>
      <c r="DX62" s="254"/>
      <c r="DY62" s="254"/>
      <c r="DZ62" s="254"/>
      <c r="EA62" s="254"/>
      <c r="EB62" s="254"/>
      <c r="EC62" s="254"/>
    </row>
    <row r="63" spans="1:133" s="251" customFormat="1" ht="72" x14ac:dyDescent="0.25">
      <c r="A63" s="612"/>
      <c r="B63" s="197"/>
      <c r="C63" s="198"/>
      <c r="D63" s="613"/>
      <c r="E63" s="614"/>
      <c r="F63" s="616"/>
      <c r="G63" s="404"/>
      <c r="H63" s="613"/>
      <c r="I63" s="618"/>
      <c r="J63" s="618"/>
      <c r="K63" s="622"/>
      <c r="L63" s="621"/>
      <c r="M63" s="629"/>
      <c r="N63" s="618"/>
      <c r="O63" s="622"/>
      <c r="P63" s="621"/>
      <c r="Q63" s="629"/>
      <c r="R63" s="629"/>
      <c r="S63" s="623"/>
      <c r="T63" s="606"/>
      <c r="U63" s="191"/>
      <c r="V63" s="423"/>
      <c r="W63" s="606"/>
      <c r="X63" s="607"/>
      <c r="Y63" s="606"/>
      <c r="Z63" s="606"/>
      <c r="AA63" s="606"/>
      <c r="AB63" s="606"/>
      <c r="AC63" s="606"/>
      <c r="AD63" s="249"/>
      <c r="AE63" s="623"/>
      <c r="AF63" s="618"/>
      <c r="AG63" s="661"/>
      <c r="AH63" s="623"/>
      <c r="AI63" s="628"/>
      <c r="AJ63" s="624"/>
      <c r="AK63" s="622"/>
      <c r="AL63" s="255"/>
      <c r="AM63" s="609"/>
      <c r="AN63" s="609"/>
      <c r="AO63" s="244"/>
      <c r="AP63" s="532" t="s">
        <v>807</v>
      </c>
      <c r="AQ63" s="721" t="s">
        <v>811</v>
      </c>
      <c r="AR63" s="709" t="s">
        <v>812</v>
      </c>
      <c r="AS63" s="445" t="s">
        <v>761</v>
      </c>
      <c r="AT63" s="717" t="s">
        <v>792</v>
      </c>
      <c r="AU63" s="717" t="s">
        <v>793</v>
      </c>
      <c r="AV63" s="718" t="s">
        <v>780</v>
      </c>
      <c r="AW63" s="606"/>
      <c r="AX63" s="194"/>
      <c r="AY63" s="250"/>
      <c r="AZ63" s="250"/>
      <c r="BA63" s="250"/>
      <c r="BB63" s="250"/>
      <c r="BC63" s="250"/>
      <c r="BD63" s="250"/>
      <c r="BE63" s="250"/>
      <c r="CC63" s="252"/>
      <c r="CF63" s="253"/>
      <c r="DU63" s="254"/>
      <c r="DV63" s="254"/>
      <c r="DW63" s="254"/>
      <c r="DX63" s="254"/>
      <c r="DY63" s="254"/>
      <c r="DZ63" s="254"/>
      <c r="EA63" s="254"/>
      <c r="EB63" s="254"/>
      <c r="EC63" s="254"/>
    </row>
    <row r="64" spans="1:133" s="251" customFormat="1" ht="67.5" customHeight="1" x14ac:dyDescent="0.25">
      <c r="A64" s="612"/>
      <c r="B64" s="197"/>
      <c r="C64" s="198"/>
      <c r="D64" s="613"/>
      <c r="E64" s="614"/>
      <c r="F64" s="616"/>
      <c r="G64" s="404"/>
      <c r="H64" s="613"/>
      <c r="I64" s="618"/>
      <c r="J64" s="618"/>
      <c r="K64" s="622"/>
      <c r="L64" s="621"/>
      <c r="M64" s="629"/>
      <c r="N64" s="618"/>
      <c r="O64" s="622"/>
      <c r="P64" s="621"/>
      <c r="Q64" s="629"/>
      <c r="R64" s="629"/>
      <c r="S64" s="623"/>
      <c r="T64" s="606"/>
      <c r="U64" s="191"/>
      <c r="V64" s="423"/>
      <c r="W64" s="606"/>
      <c r="X64" s="607"/>
      <c r="Y64" s="606"/>
      <c r="Z64" s="606"/>
      <c r="AA64" s="606"/>
      <c r="AB64" s="606"/>
      <c r="AC64" s="606"/>
      <c r="AD64" s="249"/>
      <c r="AE64" s="623"/>
      <c r="AF64" s="618"/>
      <c r="AG64" s="661"/>
      <c r="AH64" s="623"/>
      <c r="AI64" s="628"/>
      <c r="AJ64" s="624"/>
      <c r="AK64" s="622"/>
      <c r="AL64" s="255"/>
      <c r="AM64" s="609"/>
      <c r="AN64" s="609"/>
      <c r="AO64" s="244"/>
      <c r="AP64" s="532" t="s">
        <v>813</v>
      </c>
      <c r="AQ64" s="722" t="s">
        <v>814</v>
      </c>
      <c r="AR64" s="709" t="s">
        <v>818</v>
      </c>
      <c r="AS64" s="445" t="s">
        <v>819</v>
      </c>
      <c r="AT64" s="719" t="s">
        <v>820</v>
      </c>
      <c r="AU64" s="719" t="s">
        <v>771</v>
      </c>
      <c r="AV64" s="709" t="s">
        <v>782</v>
      </c>
      <c r="AW64" s="606"/>
      <c r="AX64" s="194"/>
      <c r="AY64" s="250"/>
      <c r="AZ64" s="250"/>
      <c r="BA64" s="250"/>
      <c r="BB64" s="250"/>
      <c r="BC64" s="250"/>
      <c r="BD64" s="250"/>
      <c r="BE64" s="250"/>
      <c r="CC64" s="252"/>
      <c r="CF64" s="253"/>
      <c r="DU64" s="254"/>
      <c r="DV64" s="254"/>
      <c r="DW64" s="254"/>
      <c r="DX64" s="254"/>
      <c r="DY64" s="254"/>
      <c r="DZ64" s="254"/>
      <c r="EA64" s="254"/>
      <c r="EB64" s="254"/>
      <c r="EC64" s="254"/>
    </row>
    <row r="65" spans="1:140" s="251" customFormat="1" ht="54" x14ac:dyDescent="0.25">
      <c r="A65" s="612"/>
      <c r="B65" s="197"/>
      <c r="C65" s="198"/>
      <c r="D65" s="613"/>
      <c r="E65" s="614"/>
      <c r="F65" s="616"/>
      <c r="G65" s="404"/>
      <c r="H65" s="613"/>
      <c r="I65" s="618"/>
      <c r="J65" s="618"/>
      <c r="K65" s="622"/>
      <c r="L65" s="621"/>
      <c r="M65" s="629"/>
      <c r="N65" s="618"/>
      <c r="O65" s="622"/>
      <c r="P65" s="621"/>
      <c r="Q65" s="629"/>
      <c r="R65" s="629"/>
      <c r="S65" s="623"/>
      <c r="T65" s="606"/>
      <c r="U65" s="191"/>
      <c r="V65" s="423"/>
      <c r="W65" s="606"/>
      <c r="X65" s="607"/>
      <c r="Y65" s="606"/>
      <c r="Z65" s="606"/>
      <c r="AA65" s="606"/>
      <c r="AB65" s="606"/>
      <c r="AC65" s="606"/>
      <c r="AD65" s="249"/>
      <c r="AE65" s="623"/>
      <c r="AF65" s="618"/>
      <c r="AG65" s="661"/>
      <c r="AH65" s="623"/>
      <c r="AI65" s="628"/>
      <c r="AJ65" s="624"/>
      <c r="AK65" s="622"/>
      <c r="AL65" s="255"/>
      <c r="AM65" s="609"/>
      <c r="AN65" s="609"/>
      <c r="AO65" s="244"/>
      <c r="AP65" s="532" t="s">
        <v>813</v>
      </c>
      <c r="AQ65" s="721" t="s">
        <v>815</v>
      </c>
      <c r="AR65" s="709" t="s">
        <v>818</v>
      </c>
      <c r="AS65" s="445" t="s">
        <v>819</v>
      </c>
      <c r="AT65" s="719" t="s">
        <v>821</v>
      </c>
      <c r="AU65" s="719" t="s">
        <v>800</v>
      </c>
      <c r="AV65" s="709" t="s">
        <v>781</v>
      </c>
      <c r="AW65" s="606"/>
      <c r="AX65" s="194"/>
      <c r="AY65" s="250"/>
      <c r="AZ65" s="250"/>
      <c r="BA65" s="250"/>
      <c r="BB65" s="250"/>
      <c r="BC65" s="250"/>
      <c r="BD65" s="250"/>
      <c r="BE65" s="250"/>
      <c r="CC65" s="252"/>
      <c r="CF65" s="253"/>
      <c r="DU65" s="254"/>
      <c r="DV65" s="254"/>
      <c r="DW65" s="254"/>
      <c r="DX65" s="254"/>
      <c r="DY65" s="254"/>
      <c r="DZ65" s="254"/>
      <c r="EA65" s="254"/>
      <c r="EB65" s="254"/>
      <c r="EC65" s="254"/>
    </row>
    <row r="66" spans="1:140" s="251" customFormat="1" ht="54" x14ac:dyDescent="0.25">
      <c r="A66" s="612"/>
      <c r="B66" s="197"/>
      <c r="C66" s="198"/>
      <c r="D66" s="613"/>
      <c r="E66" s="614"/>
      <c r="F66" s="616"/>
      <c r="G66" s="404"/>
      <c r="H66" s="613"/>
      <c r="I66" s="618"/>
      <c r="J66" s="618"/>
      <c r="K66" s="622"/>
      <c r="L66" s="621"/>
      <c r="M66" s="629"/>
      <c r="N66" s="618"/>
      <c r="O66" s="622"/>
      <c r="P66" s="621"/>
      <c r="Q66" s="629"/>
      <c r="R66" s="629"/>
      <c r="S66" s="623"/>
      <c r="T66" s="606"/>
      <c r="U66" s="191"/>
      <c r="V66" s="423"/>
      <c r="W66" s="606"/>
      <c r="X66" s="607"/>
      <c r="Y66" s="606"/>
      <c r="Z66" s="606"/>
      <c r="AA66" s="606"/>
      <c r="AB66" s="606"/>
      <c r="AC66" s="606"/>
      <c r="AD66" s="249"/>
      <c r="AE66" s="623"/>
      <c r="AF66" s="618"/>
      <c r="AG66" s="661"/>
      <c r="AH66" s="623"/>
      <c r="AI66" s="628"/>
      <c r="AJ66" s="624"/>
      <c r="AK66" s="622"/>
      <c r="AL66" s="255"/>
      <c r="AM66" s="609"/>
      <c r="AN66" s="609"/>
      <c r="AO66" s="244"/>
      <c r="AP66" s="532" t="s">
        <v>813</v>
      </c>
      <c r="AQ66" s="721" t="s">
        <v>816</v>
      </c>
      <c r="AR66" s="709" t="s">
        <v>818</v>
      </c>
      <c r="AS66" s="445" t="s">
        <v>819</v>
      </c>
      <c r="AT66" s="719" t="s">
        <v>822</v>
      </c>
      <c r="AU66" s="719" t="s">
        <v>798</v>
      </c>
      <c r="AV66" s="709" t="s">
        <v>784</v>
      </c>
      <c r="AW66" s="606"/>
      <c r="AX66" s="194"/>
      <c r="AY66" s="250"/>
      <c r="AZ66" s="250"/>
      <c r="BA66" s="250"/>
      <c r="BB66" s="250"/>
      <c r="BC66" s="250"/>
      <c r="BD66" s="250"/>
      <c r="BE66" s="250"/>
      <c r="CC66" s="252"/>
      <c r="CF66" s="253"/>
      <c r="DU66" s="254"/>
      <c r="DV66" s="254"/>
      <c r="DW66" s="254"/>
      <c r="DX66" s="254"/>
      <c r="DY66" s="254"/>
      <c r="DZ66" s="254"/>
      <c r="EA66" s="254"/>
      <c r="EB66" s="254"/>
      <c r="EC66" s="254"/>
    </row>
    <row r="67" spans="1:140" s="251" customFormat="1" ht="54" x14ac:dyDescent="0.25">
      <c r="A67" s="612"/>
      <c r="B67" s="197"/>
      <c r="C67" s="198"/>
      <c r="D67" s="613"/>
      <c r="E67" s="614"/>
      <c r="F67" s="616"/>
      <c r="G67" s="404"/>
      <c r="H67" s="613"/>
      <c r="I67" s="618"/>
      <c r="J67" s="618"/>
      <c r="K67" s="622"/>
      <c r="L67" s="621"/>
      <c r="M67" s="629"/>
      <c r="N67" s="618"/>
      <c r="O67" s="622"/>
      <c r="P67" s="621"/>
      <c r="Q67" s="629"/>
      <c r="R67" s="629"/>
      <c r="S67" s="623"/>
      <c r="T67" s="606"/>
      <c r="U67" s="191"/>
      <c r="V67" s="423"/>
      <c r="W67" s="606"/>
      <c r="X67" s="607"/>
      <c r="Y67" s="606"/>
      <c r="Z67" s="606"/>
      <c r="AA67" s="606"/>
      <c r="AB67" s="606"/>
      <c r="AC67" s="606"/>
      <c r="AD67" s="249"/>
      <c r="AE67" s="623"/>
      <c r="AF67" s="618"/>
      <c r="AG67" s="661"/>
      <c r="AH67" s="623"/>
      <c r="AI67" s="628"/>
      <c r="AJ67" s="624"/>
      <c r="AK67" s="622"/>
      <c r="AL67" s="255"/>
      <c r="AM67" s="609"/>
      <c r="AN67" s="609"/>
      <c r="AO67" s="244"/>
      <c r="AP67" s="532" t="s">
        <v>813</v>
      </c>
      <c r="AQ67" s="721" t="s">
        <v>817</v>
      </c>
      <c r="AR67" s="709" t="s">
        <v>818</v>
      </c>
      <c r="AS67" s="720" t="s">
        <v>819</v>
      </c>
      <c r="AT67" s="719" t="s">
        <v>772</v>
      </c>
      <c r="AU67" s="719" t="s">
        <v>773</v>
      </c>
      <c r="AV67" s="709" t="s">
        <v>783</v>
      </c>
      <c r="AW67" s="606"/>
      <c r="AX67" s="194"/>
      <c r="AY67" s="250"/>
      <c r="AZ67" s="250"/>
      <c r="BA67" s="250"/>
      <c r="BB67" s="250"/>
      <c r="BC67" s="250"/>
      <c r="BD67" s="250"/>
      <c r="BE67" s="250"/>
      <c r="CC67" s="252"/>
      <c r="CF67" s="253"/>
      <c r="DU67" s="254"/>
      <c r="DV67" s="254"/>
      <c r="DW67" s="254"/>
      <c r="DX67" s="254"/>
      <c r="DY67" s="254"/>
      <c r="DZ67" s="254"/>
      <c r="EA67" s="254"/>
      <c r="EB67" s="254"/>
      <c r="EC67" s="254"/>
    </row>
    <row r="68" spans="1:140" s="251" customFormat="1" ht="72" x14ac:dyDescent="0.25">
      <c r="A68" s="612"/>
      <c r="B68" s="197"/>
      <c r="C68" s="198"/>
      <c r="D68" s="613"/>
      <c r="E68" s="614"/>
      <c r="F68" s="616"/>
      <c r="G68" s="404"/>
      <c r="H68" s="613"/>
      <c r="I68" s="618"/>
      <c r="J68" s="618"/>
      <c r="K68" s="622"/>
      <c r="L68" s="621"/>
      <c r="M68" s="629"/>
      <c r="N68" s="618"/>
      <c r="O68" s="622"/>
      <c r="P68" s="621"/>
      <c r="Q68" s="629"/>
      <c r="R68" s="629"/>
      <c r="S68" s="623"/>
      <c r="T68" s="544"/>
      <c r="U68" s="191"/>
      <c r="V68" s="423"/>
      <c r="W68" s="544"/>
      <c r="X68" s="542"/>
      <c r="Y68" s="544"/>
      <c r="Z68" s="544"/>
      <c r="AA68" s="544"/>
      <c r="AB68" s="544"/>
      <c r="AC68" s="544"/>
      <c r="AD68" s="249"/>
      <c r="AE68" s="623"/>
      <c r="AF68" s="618"/>
      <c r="AG68" s="661"/>
      <c r="AH68" s="623"/>
      <c r="AI68" s="628"/>
      <c r="AJ68" s="624"/>
      <c r="AK68" s="622"/>
      <c r="AL68" s="255"/>
      <c r="AM68" s="539"/>
      <c r="AN68" s="539"/>
      <c r="AO68" s="244"/>
      <c r="AP68" s="540" t="s">
        <v>823</v>
      </c>
      <c r="AQ68" s="722" t="s">
        <v>824</v>
      </c>
      <c r="AR68" s="709" t="s">
        <v>832</v>
      </c>
      <c r="AS68" s="709" t="s">
        <v>833</v>
      </c>
      <c r="AT68" s="457" t="s">
        <v>828</v>
      </c>
      <c r="AU68" s="457" t="s">
        <v>829</v>
      </c>
      <c r="AV68" s="538" t="s">
        <v>784</v>
      </c>
      <c r="AW68" s="537"/>
      <c r="AX68" s="194"/>
      <c r="AY68" s="250"/>
      <c r="AZ68" s="250"/>
      <c r="BA68" s="250"/>
      <c r="BB68" s="250"/>
      <c r="BC68" s="250"/>
      <c r="BD68" s="250"/>
      <c r="BE68" s="250"/>
      <c r="CC68" s="252"/>
      <c r="CF68" s="253"/>
      <c r="DU68" s="254"/>
      <c r="DV68" s="254"/>
      <c r="DW68" s="254"/>
      <c r="DX68" s="254"/>
      <c r="DY68" s="254"/>
      <c r="DZ68" s="254"/>
      <c r="EA68" s="254"/>
      <c r="EB68" s="254"/>
      <c r="EC68" s="254"/>
    </row>
    <row r="69" spans="1:140" s="251" customFormat="1" ht="72" x14ac:dyDescent="0.25">
      <c r="A69" s="612"/>
      <c r="B69" s="197"/>
      <c r="C69" s="198"/>
      <c r="D69" s="613"/>
      <c r="E69" s="614"/>
      <c r="F69" s="616"/>
      <c r="G69" s="404"/>
      <c r="H69" s="613"/>
      <c r="I69" s="618"/>
      <c r="J69" s="618"/>
      <c r="K69" s="622"/>
      <c r="L69" s="621"/>
      <c r="M69" s="629"/>
      <c r="N69" s="618"/>
      <c r="O69" s="622"/>
      <c r="P69" s="621"/>
      <c r="Q69" s="629"/>
      <c r="R69" s="629"/>
      <c r="S69" s="623"/>
      <c r="T69" s="606"/>
      <c r="U69" s="191"/>
      <c r="V69" s="423"/>
      <c r="W69" s="606"/>
      <c r="X69" s="607"/>
      <c r="Y69" s="606"/>
      <c r="Z69" s="606"/>
      <c r="AA69" s="606"/>
      <c r="AB69" s="606"/>
      <c r="AC69" s="606"/>
      <c r="AD69" s="249"/>
      <c r="AE69" s="623"/>
      <c r="AF69" s="618"/>
      <c r="AG69" s="661"/>
      <c r="AH69" s="623"/>
      <c r="AI69" s="628"/>
      <c r="AJ69" s="624"/>
      <c r="AK69" s="622"/>
      <c r="AL69" s="255"/>
      <c r="AM69" s="609"/>
      <c r="AN69" s="609"/>
      <c r="AO69" s="244"/>
      <c r="AP69" s="610" t="s">
        <v>823</v>
      </c>
      <c r="AQ69" s="721" t="s">
        <v>825</v>
      </c>
      <c r="AR69" s="709" t="s">
        <v>832</v>
      </c>
      <c r="AS69" s="709" t="s">
        <v>833</v>
      </c>
      <c r="AT69" s="457" t="s">
        <v>769</v>
      </c>
      <c r="AU69" s="457" t="s">
        <v>830</v>
      </c>
      <c r="AV69" s="608" t="s">
        <v>781</v>
      </c>
      <c r="AW69" s="606"/>
      <c r="AX69" s="194"/>
      <c r="AY69" s="250"/>
      <c r="AZ69" s="250"/>
      <c r="BA69" s="250"/>
      <c r="BB69" s="250"/>
      <c r="BC69" s="250"/>
      <c r="BD69" s="250"/>
      <c r="BE69" s="250"/>
      <c r="CC69" s="252"/>
      <c r="CF69" s="253"/>
      <c r="DU69" s="254"/>
      <c r="DV69" s="254"/>
      <c r="DW69" s="254"/>
      <c r="DX69" s="254"/>
      <c r="DY69" s="254"/>
      <c r="DZ69" s="254"/>
      <c r="EA69" s="254"/>
      <c r="EB69" s="254"/>
      <c r="EC69" s="254"/>
    </row>
    <row r="70" spans="1:140" s="251" customFormat="1" ht="72" x14ac:dyDescent="0.25">
      <c r="A70" s="612"/>
      <c r="B70" s="197"/>
      <c r="C70" s="198"/>
      <c r="D70" s="613"/>
      <c r="E70" s="614"/>
      <c r="F70" s="616"/>
      <c r="G70" s="404"/>
      <c r="H70" s="613"/>
      <c r="I70" s="618"/>
      <c r="J70" s="618"/>
      <c r="K70" s="622"/>
      <c r="L70" s="621"/>
      <c r="M70" s="629"/>
      <c r="N70" s="618"/>
      <c r="O70" s="622"/>
      <c r="P70" s="621"/>
      <c r="Q70" s="629"/>
      <c r="R70" s="629"/>
      <c r="S70" s="623"/>
      <c r="T70" s="606"/>
      <c r="U70" s="191"/>
      <c r="V70" s="423"/>
      <c r="W70" s="606"/>
      <c r="X70" s="607"/>
      <c r="Y70" s="606"/>
      <c r="Z70" s="606"/>
      <c r="AA70" s="606"/>
      <c r="AB70" s="606"/>
      <c r="AC70" s="606"/>
      <c r="AD70" s="249"/>
      <c r="AE70" s="623"/>
      <c r="AF70" s="618"/>
      <c r="AG70" s="661"/>
      <c r="AH70" s="623"/>
      <c r="AI70" s="628"/>
      <c r="AJ70" s="624"/>
      <c r="AK70" s="622"/>
      <c r="AL70" s="255"/>
      <c r="AM70" s="609"/>
      <c r="AN70" s="609"/>
      <c r="AO70" s="244"/>
      <c r="AP70" s="610" t="s">
        <v>823</v>
      </c>
      <c r="AQ70" s="721" t="s">
        <v>826</v>
      </c>
      <c r="AR70" s="709" t="s">
        <v>832</v>
      </c>
      <c r="AS70" s="709" t="s">
        <v>833</v>
      </c>
      <c r="AT70" s="457" t="s">
        <v>737</v>
      </c>
      <c r="AU70" s="457" t="s">
        <v>831</v>
      </c>
      <c r="AV70" s="608" t="s">
        <v>782</v>
      </c>
      <c r="AW70" s="606"/>
      <c r="AX70" s="194"/>
      <c r="AY70" s="250"/>
      <c r="AZ70" s="250"/>
      <c r="BA70" s="250"/>
      <c r="BB70" s="250"/>
      <c r="BC70" s="250"/>
      <c r="BD70" s="250"/>
      <c r="BE70" s="250"/>
      <c r="CC70" s="252"/>
      <c r="CF70" s="253"/>
      <c r="DU70" s="254"/>
      <c r="DV70" s="254"/>
      <c r="DW70" s="254"/>
      <c r="DX70" s="254"/>
      <c r="DY70" s="254"/>
      <c r="DZ70" s="254"/>
      <c r="EA70" s="254"/>
      <c r="EB70" s="254"/>
      <c r="EC70" s="254"/>
    </row>
    <row r="71" spans="1:140" s="251" customFormat="1" ht="72" x14ac:dyDescent="0.25">
      <c r="A71" s="612"/>
      <c r="B71" s="197"/>
      <c r="C71" s="198"/>
      <c r="D71" s="613"/>
      <c r="E71" s="614"/>
      <c r="F71" s="616"/>
      <c r="G71" s="404"/>
      <c r="H71" s="613"/>
      <c r="I71" s="618"/>
      <c r="J71" s="618"/>
      <c r="K71" s="622"/>
      <c r="L71" s="621"/>
      <c r="M71" s="629"/>
      <c r="N71" s="618"/>
      <c r="O71" s="622"/>
      <c r="P71" s="621"/>
      <c r="Q71" s="629"/>
      <c r="R71" s="629"/>
      <c r="S71" s="623"/>
      <c r="T71" s="544"/>
      <c r="U71" s="191"/>
      <c r="V71" s="423"/>
      <c r="W71" s="544"/>
      <c r="X71" s="542"/>
      <c r="Y71" s="544"/>
      <c r="Z71" s="544"/>
      <c r="AA71" s="544"/>
      <c r="AB71" s="544"/>
      <c r="AC71" s="544"/>
      <c r="AD71" s="249"/>
      <c r="AE71" s="623"/>
      <c r="AF71" s="618"/>
      <c r="AG71" s="661"/>
      <c r="AH71" s="623"/>
      <c r="AI71" s="628"/>
      <c r="AJ71" s="624"/>
      <c r="AK71" s="622"/>
      <c r="AL71" s="255"/>
      <c r="AM71" s="539"/>
      <c r="AN71" s="539"/>
      <c r="AO71" s="244"/>
      <c r="AP71" s="610" t="s">
        <v>823</v>
      </c>
      <c r="AQ71" s="721" t="s">
        <v>827</v>
      </c>
      <c r="AR71" s="709" t="s">
        <v>832</v>
      </c>
      <c r="AS71" s="709" t="s">
        <v>833</v>
      </c>
      <c r="AT71" s="457" t="s">
        <v>754</v>
      </c>
      <c r="AU71" s="457" t="s">
        <v>757</v>
      </c>
      <c r="AV71" s="538" t="s">
        <v>783</v>
      </c>
      <c r="AW71" s="537"/>
      <c r="AX71" s="194"/>
      <c r="AY71" s="250"/>
      <c r="AZ71" s="250"/>
      <c r="BA71" s="250"/>
      <c r="BB71" s="250"/>
      <c r="BC71" s="250"/>
      <c r="BD71" s="250"/>
      <c r="BE71" s="250"/>
      <c r="CC71" s="252"/>
      <c r="CF71" s="253"/>
      <c r="DU71" s="254"/>
      <c r="DV71" s="254"/>
      <c r="DW71" s="254"/>
      <c r="DX71" s="254"/>
      <c r="DY71" s="254"/>
      <c r="DZ71" s="254"/>
      <c r="EA71" s="254"/>
      <c r="EB71" s="254"/>
      <c r="EC71" s="254"/>
    </row>
    <row r="72" spans="1:140" s="251" customFormat="1" ht="23.25" x14ac:dyDescent="0.25">
      <c r="A72" s="612"/>
      <c r="B72" s="521"/>
      <c r="C72" s="522"/>
      <c r="D72" s="613"/>
      <c r="E72" s="614"/>
      <c r="F72" s="616"/>
      <c r="G72" s="404"/>
      <c r="H72" s="613"/>
      <c r="I72" s="618"/>
      <c r="J72" s="618"/>
      <c r="K72" s="622"/>
      <c r="L72" s="621"/>
      <c r="M72" s="629"/>
      <c r="N72" s="618"/>
      <c r="O72" s="622"/>
      <c r="P72" s="621"/>
      <c r="Q72" s="629"/>
      <c r="R72" s="629"/>
      <c r="S72" s="623"/>
      <c r="T72" s="544"/>
      <c r="U72" s="544"/>
      <c r="V72" s="438"/>
      <c r="W72" s="544"/>
      <c r="X72" s="542">
        <f t="shared" si="6"/>
        <v>0</v>
      </c>
      <c r="Y72" s="544"/>
      <c r="Z72" s="544"/>
      <c r="AA72" s="544"/>
      <c r="AB72" s="544"/>
      <c r="AC72" s="544"/>
      <c r="AD72" s="249">
        <f t="shared" si="7"/>
        <v>0</v>
      </c>
      <c r="AE72" s="623"/>
      <c r="AF72" s="618"/>
      <c r="AG72" s="661"/>
      <c r="AH72" s="623"/>
      <c r="AI72" s="628"/>
      <c r="AJ72" s="624"/>
      <c r="AK72" s="622"/>
      <c r="AL72" s="255"/>
      <c r="AM72" s="195"/>
      <c r="AN72" s="195"/>
      <c r="AO72" s="244"/>
      <c r="AP72" s="488"/>
      <c r="AQ72" s="499"/>
      <c r="AR72" s="461"/>
      <c r="AS72" s="461"/>
      <c r="AT72" s="457"/>
      <c r="AU72" s="457"/>
      <c r="AV72" s="461"/>
      <c r="AW72" s="213"/>
      <c r="AX72" s="194"/>
      <c r="AY72" s="250"/>
      <c r="AZ72" s="250"/>
      <c r="BA72" s="250"/>
      <c r="BB72" s="250"/>
      <c r="BC72" s="250"/>
      <c r="BD72" s="250"/>
      <c r="BE72" s="250"/>
      <c r="CC72" s="252"/>
      <c r="CF72" s="253"/>
      <c r="DU72" s="254"/>
      <c r="DV72" s="254"/>
      <c r="DW72" s="254"/>
      <c r="DX72" s="254"/>
      <c r="DY72" s="254"/>
      <c r="DZ72" s="254"/>
      <c r="EA72" s="254"/>
      <c r="EB72" s="254"/>
      <c r="EC72" s="254"/>
    </row>
    <row r="73" spans="1:140" ht="34.5" customHeight="1" x14ac:dyDescent="0.25">
      <c r="A73" s="256"/>
      <c r="B73" s="257"/>
      <c r="C73" s="257"/>
      <c r="D73" s="613"/>
      <c r="E73" s="614"/>
      <c r="F73" s="616"/>
      <c r="G73" s="199"/>
      <c r="H73" s="613"/>
      <c r="I73" s="618"/>
      <c r="J73" s="618"/>
      <c r="K73" s="622"/>
      <c r="L73" s="621"/>
      <c r="M73" s="629"/>
      <c r="N73" s="618"/>
      <c r="O73" s="622"/>
      <c r="P73" s="621"/>
      <c r="Q73" s="629"/>
      <c r="R73" s="629"/>
      <c r="S73" s="623"/>
      <c r="T73" s="625" t="s">
        <v>413</v>
      </c>
      <c r="U73" s="625"/>
      <c r="V73" s="625"/>
      <c r="W73" s="625"/>
      <c r="X73" s="625"/>
      <c r="Y73" s="625"/>
      <c r="Z73" s="625"/>
      <c r="AA73" s="625"/>
      <c r="AB73" s="625"/>
      <c r="AC73" s="625"/>
      <c r="AD73" s="200">
        <f>SUMIF(AD44:AD72,"&gt;0")/IF(COUNTIF(AD44:AD72,"&gt;0")=0,1,COUNTIF(AD44:AD72,"&gt;0"))</f>
        <v>37.75</v>
      </c>
      <c r="AE73" s="623"/>
      <c r="AF73" s="618"/>
      <c r="AG73" s="661"/>
      <c r="AH73" s="623"/>
      <c r="AI73" s="628"/>
      <c r="AJ73" s="624"/>
      <c r="AK73" s="622"/>
      <c r="AL73" s="258"/>
      <c r="AM73" s="259"/>
      <c r="AN73" s="259"/>
      <c r="AO73" s="244"/>
      <c r="AP73" s="483"/>
      <c r="AQ73" s="483"/>
      <c r="AR73" s="259"/>
      <c r="AS73" s="259"/>
      <c r="AT73" s="260"/>
      <c r="AU73" s="260"/>
      <c r="AV73" s="259"/>
      <c r="AW73" s="259"/>
      <c r="AX73" s="261"/>
      <c r="ED73" s="216"/>
      <c r="EE73" s="216"/>
      <c r="EF73" s="216"/>
      <c r="EG73" s="216"/>
      <c r="EH73" s="216"/>
      <c r="EI73" s="216"/>
      <c r="EJ73" s="216"/>
    </row>
    <row r="74" spans="1:140" s="251" customFormat="1" ht="35.1" customHeight="1" x14ac:dyDescent="0.25">
      <c r="A74" s="256"/>
      <c r="B74" s="405"/>
      <c r="C74" s="405"/>
      <c r="D74" s="405"/>
      <c r="E74" s="417"/>
      <c r="F74" s="418"/>
      <c r="G74" s="257"/>
      <c r="H74" s="405"/>
      <c r="I74" s="406"/>
      <c r="J74" s="406"/>
      <c r="K74" s="406"/>
      <c r="L74" s="419"/>
      <c r="M74" s="420"/>
      <c r="N74" s="406"/>
      <c r="O74" s="406"/>
      <c r="P74" s="419"/>
      <c r="Q74" s="420"/>
      <c r="R74" s="420"/>
      <c r="S74" s="419"/>
      <c r="T74" s="421"/>
      <c r="U74" s="421"/>
      <c r="V74" s="421"/>
      <c r="W74" s="421"/>
      <c r="X74" s="421"/>
      <c r="Y74" s="419"/>
      <c r="Z74" s="419"/>
      <c r="AA74" s="419"/>
      <c r="AB74" s="419"/>
      <c r="AC74" s="419"/>
      <c r="AD74" s="419"/>
      <c r="AE74" s="419"/>
      <c r="AF74" s="406"/>
      <c r="AG74" s="419"/>
      <c r="AH74" s="419"/>
      <c r="AI74" s="419"/>
      <c r="AJ74" s="422"/>
      <c r="AK74" s="406"/>
      <c r="AL74" s="418"/>
      <c r="AM74" s="406"/>
      <c r="AN74" s="406"/>
      <c r="AO74" s="244"/>
      <c r="AP74" s="484"/>
      <c r="AQ74" s="484"/>
      <c r="AR74" s="405"/>
      <c r="AS74" s="405"/>
      <c r="AT74" s="456"/>
      <c r="AU74" s="456"/>
      <c r="AV74" s="405"/>
      <c r="AW74" s="406"/>
      <c r="AX74" s="418"/>
      <c r="AY74" s="250"/>
      <c r="AZ74" s="250"/>
      <c r="BA74" s="250"/>
      <c r="BB74" s="250"/>
      <c r="BC74" s="250"/>
      <c r="BD74" s="250"/>
      <c r="BE74" s="250"/>
      <c r="CC74" s="252"/>
      <c r="DU74" s="254"/>
      <c r="DV74" s="254"/>
      <c r="DW74" s="254"/>
      <c r="DX74" s="254"/>
      <c r="DY74" s="254"/>
      <c r="DZ74" s="254"/>
      <c r="EA74" s="254"/>
      <c r="EB74" s="254"/>
      <c r="EC74" s="254"/>
    </row>
    <row r="75" spans="1:140" s="251" customFormat="1" ht="69" customHeight="1" x14ac:dyDescent="0.25">
      <c r="A75" s="612"/>
      <c r="B75" s="197" t="s">
        <v>213</v>
      </c>
      <c r="C75" s="577" t="s">
        <v>487</v>
      </c>
      <c r="D75" s="613" t="s">
        <v>438</v>
      </c>
      <c r="E75" s="614" t="s">
        <v>672</v>
      </c>
      <c r="F75" s="615" t="s">
        <v>673</v>
      </c>
      <c r="G75" s="196" t="s">
        <v>493</v>
      </c>
      <c r="H75" s="613" t="s">
        <v>83</v>
      </c>
      <c r="I75" s="618" t="s">
        <v>512</v>
      </c>
      <c r="J75" s="619" t="s">
        <v>169</v>
      </c>
      <c r="K75" s="620" t="s">
        <v>108</v>
      </c>
      <c r="L75" s="621" t="str">
        <f>IF(K75=0," ",VLOOKUP(K75,CC$218:CD$232,2,0))</f>
        <v>IMPROBABLE</v>
      </c>
      <c r="M75" s="621">
        <f>IF(K75=0," ",VLOOKUP(K75,CC$218:CE$232,3,0))</f>
        <v>2</v>
      </c>
      <c r="N75" s="626" t="s">
        <v>102</v>
      </c>
      <c r="O75" s="626" t="s">
        <v>254</v>
      </c>
      <c r="P75" s="621" t="str">
        <f>IF(O75=0," ",VLOOKUP(O75,CC$245:CD$284,2,0))</f>
        <v>MAYOR</v>
      </c>
      <c r="Q75" s="621">
        <f>IF(O75=0," ",VLOOKUP(O75,CC$245:CE$284,3,0))</f>
        <v>4</v>
      </c>
      <c r="R75" s="621" t="str">
        <f>CONCATENATE(M75,Q75)</f>
        <v>24</v>
      </c>
      <c r="S75" s="623" t="str">
        <f>IF(M75=" ","FALTAN DATOS PREVIOS",IF(Q75=" ","FALTAN DATOS PREVIOS",VLOOKUP(R75,CC$287:CD$312,2,0)))</f>
        <v>Alto</v>
      </c>
      <c r="T75" s="544">
        <v>1</v>
      </c>
      <c r="U75" s="596" t="s">
        <v>541</v>
      </c>
      <c r="V75" s="546" t="s">
        <v>542</v>
      </c>
      <c r="W75" s="544" t="s">
        <v>145</v>
      </c>
      <c r="X75" s="542">
        <f t="shared" ref="X75:X83" si="8">IF(W75="CORRECTIVO",5,IF(W75="PREVENTIVO",15,0))</f>
        <v>15</v>
      </c>
      <c r="Y75" s="544">
        <v>12</v>
      </c>
      <c r="Z75" s="544">
        <v>12</v>
      </c>
      <c r="AA75" s="544">
        <v>9</v>
      </c>
      <c r="AB75" s="544">
        <v>8</v>
      </c>
      <c r="AC75" s="544">
        <v>8</v>
      </c>
      <c r="AD75" s="249">
        <f>SUM(Y75:AC75)+X75</f>
        <v>64</v>
      </c>
      <c r="AE75" s="621" t="str">
        <f>IF(AD84&lt;51,IF(AD84=0,"NO HA DEFINIDO CONTROL", "BAJA"),(IF(AD84&gt; 76,"ALTA","MEDIA")))</f>
        <v>BAJA</v>
      </c>
      <c r="AF75" s="622" t="s">
        <v>2</v>
      </c>
      <c r="AG75" s="621">
        <f>IF(AF75="PROBABILIDAD",IF(AE75="ALTA",IF(M75&lt;=2,1,M75-2),IF(AE75="MEDIA",IF(M75&lt;=2,1,M75-1),M75)),M75)</f>
        <v>2</v>
      </c>
      <c r="AH75" s="621">
        <f>IF(AF75="IMPACTO",IF(AE75="ALTA",IF(Q75&lt;=2,1,Q75-2),IF(AE75="MEDIA",IF(Q75&lt;=2,1,Q75-1),Q75)),Q75)</f>
        <v>4</v>
      </c>
      <c r="AI75" s="628" t="str">
        <f>CONCATENATE(AG75,AH75)</f>
        <v>24</v>
      </c>
      <c r="AJ75" s="624" t="str">
        <f>+VLOOKUP(AI75,$CC$288:$CD$313,2,0)</f>
        <v>Alto</v>
      </c>
      <c r="AK75" s="621"/>
      <c r="AL75" s="193"/>
      <c r="AM75" s="193"/>
      <c r="AN75" s="197"/>
      <c r="AO75" s="244"/>
      <c r="AP75" s="497" t="s">
        <v>844</v>
      </c>
      <c r="AQ75" s="716" t="s">
        <v>843</v>
      </c>
      <c r="AR75" s="608" t="s">
        <v>842</v>
      </c>
      <c r="AS75" s="608" t="s">
        <v>847</v>
      </c>
      <c r="AT75" s="471" t="s">
        <v>836</v>
      </c>
      <c r="AU75" s="471" t="s">
        <v>837</v>
      </c>
      <c r="AV75" s="608" t="s">
        <v>845</v>
      </c>
      <c r="AW75" s="191"/>
      <c r="AX75" s="191"/>
      <c r="AY75" s="250"/>
      <c r="AZ75" s="250"/>
      <c r="BA75" s="250"/>
      <c r="BB75" s="250"/>
      <c r="BC75" s="250"/>
      <c r="BD75" s="250"/>
      <c r="BE75" s="250"/>
      <c r="CC75" s="252"/>
      <c r="CF75" s="253"/>
      <c r="DU75" s="254"/>
      <c r="DV75" s="254"/>
      <c r="DW75" s="254"/>
      <c r="DX75" s="254"/>
      <c r="DY75" s="254"/>
      <c r="DZ75" s="254"/>
      <c r="EA75" s="254"/>
      <c r="EB75" s="254"/>
      <c r="EC75" s="254"/>
    </row>
    <row r="76" spans="1:140" s="251" customFormat="1" ht="107.25" customHeight="1" x14ac:dyDescent="0.25">
      <c r="A76" s="612"/>
      <c r="B76" s="197" t="s">
        <v>212</v>
      </c>
      <c r="C76" s="563" t="s">
        <v>450</v>
      </c>
      <c r="D76" s="613"/>
      <c r="E76" s="614"/>
      <c r="F76" s="616"/>
      <c r="G76" s="196" t="s">
        <v>494</v>
      </c>
      <c r="H76" s="613"/>
      <c r="I76" s="618"/>
      <c r="J76" s="619"/>
      <c r="K76" s="620"/>
      <c r="L76" s="621"/>
      <c r="M76" s="621"/>
      <c r="N76" s="626"/>
      <c r="O76" s="626"/>
      <c r="P76" s="621"/>
      <c r="Q76" s="621"/>
      <c r="R76" s="621"/>
      <c r="S76" s="623"/>
      <c r="T76" s="544">
        <v>2</v>
      </c>
      <c r="U76" s="597" t="s">
        <v>543</v>
      </c>
      <c r="V76" s="196" t="s">
        <v>544</v>
      </c>
      <c r="W76" s="544" t="s">
        <v>145</v>
      </c>
      <c r="X76" s="542">
        <f t="shared" si="8"/>
        <v>15</v>
      </c>
      <c r="Y76" s="544">
        <v>12</v>
      </c>
      <c r="Z76" s="544">
        <v>4</v>
      </c>
      <c r="AA76" s="544">
        <v>18</v>
      </c>
      <c r="AB76" s="544">
        <v>12</v>
      </c>
      <c r="AC76" s="544">
        <v>8</v>
      </c>
      <c r="AD76" s="249">
        <f>SUM(Y76:AC76)+X76</f>
        <v>69</v>
      </c>
      <c r="AE76" s="621"/>
      <c r="AF76" s="622"/>
      <c r="AG76" s="621"/>
      <c r="AH76" s="621"/>
      <c r="AI76" s="628"/>
      <c r="AJ76" s="624"/>
      <c r="AK76" s="621"/>
      <c r="AL76" s="193"/>
      <c r="AM76" s="193"/>
      <c r="AN76" s="193"/>
      <c r="AO76" s="244"/>
      <c r="AP76" s="501" t="s">
        <v>844</v>
      </c>
      <c r="AQ76" s="715" t="s">
        <v>834</v>
      </c>
      <c r="AR76" s="445" t="s">
        <v>842</v>
      </c>
      <c r="AS76" s="608" t="s">
        <v>847</v>
      </c>
      <c r="AT76" s="471" t="s">
        <v>838</v>
      </c>
      <c r="AU76" s="471" t="s">
        <v>839</v>
      </c>
      <c r="AV76" s="608" t="s">
        <v>846</v>
      </c>
      <c r="AW76" s="191"/>
      <c r="AX76" s="191"/>
      <c r="AY76" s="250"/>
      <c r="AZ76" s="250"/>
      <c r="BA76" s="250"/>
      <c r="BB76" s="250"/>
      <c r="BC76" s="250"/>
      <c r="BD76" s="250"/>
      <c r="BE76" s="250"/>
      <c r="CC76" s="252"/>
      <c r="CF76" s="253"/>
      <c r="DU76" s="254"/>
      <c r="DV76" s="254"/>
      <c r="DW76" s="254"/>
      <c r="DX76" s="254"/>
      <c r="DY76" s="254"/>
      <c r="DZ76" s="254"/>
      <c r="EA76" s="254"/>
      <c r="EB76" s="254"/>
      <c r="EC76" s="254"/>
    </row>
    <row r="77" spans="1:140" s="251" customFormat="1" ht="81.75" customHeight="1" x14ac:dyDescent="0.25">
      <c r="A77" s="612"/>
      <c r="B77" s="197" t="s">
        <v>212</v>
      </c>
      <c r="C77" s="576" t="s">
        <v>492</v>
      </c>
      <c r="D77" s="613"/>
      <c r="E77" s="614"/>
      <c r="F77" s="616"/>
      <c r="G77" s="196" t="s">
        <v>495</v>
      </c>
      <c r="H77" s="613"/>
      <c r="I77" s="618"/>
      <c r="J77" s="619"/>
      <c r="K77" s="620"/>
      <c r="L77" s="621"/>
      <c r="M77" s="621"/>
      <c r="N77" s="626"/>
      <c r="O77" s="626"/>
      <c r="P77" s="621"/>
      <c r="Q77" s="621"/>
      <c r="R77" s="621"/>
      <c r="S77" s="623"/>
      <c r="T77" s="544"/>
      <c r="U77" s="426"/>
      <c r="V77" s="426"/>
      <c r="W77" s="544"/>
      <c r="X77" s="542">
        <f t="shared" si="8"/>
        <v>0</v>
      </c>
      <c r="Y77" s="544">
        <v>4</v>
      </c>
      <c r="Z77" s="544">
        <v>4</v>
      </c>
      <c r="AA77" s="544"/>
      <c r="AB77" s="544"/>
      <c r="AC77" s="544"/>
      <c r="AD77" s="453">
        <f>SUM(Y77:AC77)+X77</f>
        <v>8</v>
      </c>
      <c r="AE77" s="621"/>
      <c r="AF77" s="622"/>
      <c r="AG77" s="621"/>
      <c r="AH77" s="621"/>
      <c r="AI77" s="628"/>
      <c r="AJ77" s="624"/>
      <c r="AK77" s="621"/>
      <c r="AL77" s="193"/>
      <c r="AM77" s="193"/>
      <c r="AN77" s="193"/>
      <c r="AO77" s="244"/>
      <c r="AP77" s="504" t="s">
        <v>844</v>
      </c>
      <c r="AQ77" s="715" t="s">
        <v>835</v>
      </c>
      <c r="AR77" s="445" t="s">
        <v>842</v>
      </c>
      <c r="AS77" s="608" t="s">
        <v>847</v>
      </c>
      <c r="AT77" s="457" t="s">
        <v>840</v>
      </c>
      <c r="AU77" s="457" t="s">
        <v>841</v>
      </c>
      <c r="AV77" s="608" t="s">
        <v>846</v>
      </c>
      <c r="AW77" s="191"/>
      <c r="AX77" s="191"/>
      <c r="AY77" s="250"/>
      <c r="AZ77" s="250"/>
      <c r="BA77" s="250"/>
      <c r="BB77" s="250"/>
      <c r="BC77" s="250"/>
      <c r="BD77" s="250"/>
      <c r="BE77" s="250"/>
      <c r="CC77" s="252"/>
      <c r="CF77" s="253"/>
      <c r="DU77" s="254"/>
      <c r="DV77" s="254"/>
      <c r="DW77" s="254"/>
      <c r="DX77" s="254"/>
      <c r="DY77" s="254"/>
      <c r="DZ77" s="254"/>
      <c r="EA77" s="254"/>
      <c r="EB77" s="254"/>
      <c r="EC77" s="254"/>
    </row>
    <row r="78" spans="1:140" s="251" customFormat="1" ht="44.25" customHeight="1" x14ac:dyDescent="0.25">
      <c r="A78" s="612"/>
      <c r="B78" s="197" t="s">
        <v>213</v>
      </c>
      <c r="C78" s="578" t="s">
        <v>473</v>
      </c>
      <c r="D78" s="613"/>
      <c r="E78" s="614"/>
      <c r="F78" s="616"/>
      <c r="G78" s="196" t="s">
        <v>491</v>
      </c>
      <c r="H78" s="613"/>
      <c r="I78" s="618"/>
      <c r="J78" s="619"/>
      <c r="K78" s="620"/>
      <c r="L78" s="621"/>
      <c r="M78" s="621"/>
      <c r="N78" s="626"/>
      <c r="O78" s="626"/>
      <c r="P78" s="621"/>
      <c r="Q78" s="621"/>
      <c r="R78" s="621"/>
      <c r="S78" s="623"/>
      <c r="T78" s="544"/>
      <c r="U78" s="191"/>
      <c r="V78" s="191"/>
      <c r="W78" s="544"/>
      <c r="X78" s="542">
        <f t="shared" si="8"/>
        <v>0</v>
      </c>
      <c r="Y78" s="544"/>
      <c r="Z78" s="544"/>
      <c r="AA78" s="544"/>
      <c r="AB78" s="544"/>
      <c r="AC78" s="544"/>
      <c r="AD78" s="249">
        <f t="shared" ref="AD78:AD83" si="9">SUM(Y78:AC78)+X78</f>
        <v>0</v>
      </c>
      <c r="AE78" s="621"/>
      <c r="AF78" s="622"/>
      <c r="AG78" s="621"/>
      <c r="AH78" s="621"/>
      <c r="AI78" s="628"/>
      <c r="AJ78" s="624"/>
      <c r="AK78" s="621"/>
      <c r="AL78" s="193"/>
      <c r="AM78" s="193"/>
      <c r="AN78" s="193"/>
      <c r="AO78" s="244"/>
      <c r="AP78" s="504"/>
      <c r="AQ78" s="485"/>
      <c r="AR78" s="447"/>
      <c r="AS78" s="455"/>
      <c r="AT78" s="460"/>
      <c r="AU78" s="460"/>
      <c r="AV78" s="455"/>
      <c r="AW78" s="191"/>
      <c r="AX78" s="191"/>
      <c r="AY78" s="250"/>
      <c r="AZ78" s="250"/>
      <c r="BA78" s="250"/>
      <c r="BB78" s="250"/>
      <c r="BC78" s="250"/>
      <c r="BD78" s="250"/>
      <c r="BE78" s="250"/>
      <c r="CC78" s="252"/>
      <c r="CF78" s="253"/>
      <c r="DU78" s="254"/>
      <c r="DV78" s="254"/>
      <c r="DW78" s="254"/>
      <c r="DX78" s="254"/>
      <c r="DY78" s="254"/>
      <c r="DZ78" s="254"/>
      <c r="EA78" s="254"/>
      <c r="EB78" s="254"/>
      <c r="EC78" s="254"/>
    </row>
    <row r="79" spans="1:140" s="251" customFormat="1" ht="53.25" customHeight="1" x14ac:dyDescent="0.25">
      <c r="A79" s="612"/>
      <c r="B79" s="197"/>
      <c r="C79" s="198"/>
      <c r="D79" s="613"/>
      <c r="E79" s="614"/>
      <c r="F79" s="616"/>
      <c r="G79" s="196" t="s">
        <v>490</v>
      </c>
      <c r="H79" s="613"/>
      <c r="I79" s="618"/>
      <c r="J79" s="619"/>
      <c r="K79" s="620"/>
      <c r="L79" s="621"/>
      <c r="M79" s="621"/>
      <c r="N79" s="626"/>
      <c r="O79" s="626"/>
      <c r="P79" s="621"/>
      <c r="Q79" s="621"/>
      <c r="R79" s="621"/>
      <c r="S79" s="623"/>
      <c r="T79" s="544"/>
      <c r="U79" s="191"/>
      <c r="V79" s="191"/>
      <c r="W79" s="544"/>
      <c r="X79" s="542">
        <f t="shared" si="8"/>
        <v>0</v>
      </c>
      <c r="Y79" s="544"/>
      <c r="Z79" s="544"/>
      <c r="AA79" s="544"/>
      <c r="AB79" s="544"/>
      <c r="AC79" s="544"/>
      <c r="AD79" s="249">
        <f t="shared" si="9"/>
        <v>0</v>
      </c>
      <c r="AE79" s="621"/>
      <c r="AF79" s="622"/>
      <c r="AG79" s="621"/>
      <c r="AH79" s="621"/>
      <c r="AI79" s="628"/>
      <c r="AJ79" s="624"/>
      <c r="AK79" s="621"/>
      <c r="AL79" s="193"/>
      <c r="AM79" s="193"/>
      <c r="AN79" s="193"/>
      <c r="AO79" s="244"/>
      <c r="AP79" s="504"/>
      <c r="AQ79" s="480"/>
      <c r="AR79" s="461"/>
      <c r="AS79" s="461"/>
      <c r="AT79" s="457"/>
      <c r="AU79" s="457"/>
      <c r="AV79" s="461"/>
      <c r="AW79" s="191"/>
      <c r="AX79" s="191"/>
      <c r="AY79" s="250"/>
      <c r="AZ79" s="250"/>
      <c r="BA79" s="250"/>
      <c r="BB79" s="250"/>
      <c r="BC79" s="250"/>
      <c r="BD79" s="250"/>
      <c r="BE79" s="250"/>
      <c r="CC79" s="252"/>
      <c r="CF79" s="253"/>
      <c r="DU79" s="254"/>
      <c r="DV79" s="254"/>
      <c r="DW79" s="254"/>
      <c r="DX79" s="254"/>
      <c r="DY79" s="254"/>
      <c r="DZ79" s="254"/>
      <c r="EA79" s="254"/>
      <c r="EB79" s="254"/>
      <c r="EC79" s="254"/>
    </row>
    <row r="80" spans="1:140" s="251" customFormat="1" ht="35.1" customHeight="1" x14ac:dyDescent="0.25">
      <c r="A80" s="612"/>
      <c r="B80" s="197"/>
      <c r="C80" s="198"/>
      <c r="D80" s="613"/>
      <c r="E80" s="614"/>
      <c r="F80" s="616"/>
      <c r="G80" s="196" t="s">
        <v>466</v>
      </c>
      <c r="H80" s="613"/>
      <c r="I80" s="618"/>
      <c r="J80" s="619"/>
      <c r="K80" s="620"/>
      <c r="L80" s="621"/>
      <c r="M80" s="621"/>
      <c r="N80" s="626"/>
      <c r="O80" s="626"/>
      <c r="P80" s="621"/>
      <c r="Q80" s="621"/>
      <c r="R80" s="621"/>
      <c r="S80" s="623"/>
      <c r="T80" s="544"/>
      <c r="U80" s="191"/>
      <c r="V80" s="191"/>
      <c r="W80" s="544"/>
      <c r="X80" s="542">
        <f t="shared" si="8"/>
        <v>0</v>
      </c>
      <c r="Y80" s="544"/>
      <c r="Z80" s="544"/>
      <c r="AA80" s="544"/>
      <c r="AB80" s="544"/>
      <c r="AC80" s="544"/>
      <c r="AD80" s="249">
        <f t="shared" si="9"/>
        <v>0</v>
      </c>
      <c r="AE80" s="621"/>
      <c r="AF80" s="622"/>
      <c r="AG80" s="621"/>
      <c r="AH80" s="621"/>
      <c r="AI80" s="628"/>
      <c r="AJ80" s="624"/>
      <c r="AK80" s="621"/>
      <c r="AL80" s="193"/>
      <c r="AM80" s="193"/>
      <c r="AN80" s="193"/>
      <c r="AO80" s="244"/>
      <c r="AP80" s="464"/>
      <c r="AQ80" s="480"/>
      <c r="AR80" s="461"/>
      <c r="AS80" s="461"/>
      <c r="AT80" s="457"/>
      <c r="AU80" s="457"/>
      <c r="AV80" s="461"/>
      <c r="AW80" s="191"/>
      <c r="AX80" s="191"/>
      <c r="AY80" s="250"/>
      <c r="AZ80" s="250"/>
      <c r="BA80" s="250"/>
      <c r="BB80" s="250"/>
      <c r="BC80" s="250"/>
      <c r="BD80" s="250"/>
      <c r="BE80" s="250"/>
      <c r="CC80" s="252"/>
      <c r="CF80" s="253"/>
      <c r="DU80" s="254"/>
      <c r="DV80" s="254"/>
      <c r="DW80" s="254"/>
      <c r="DX80" s="254"/>
      <c r="DY80" s="254"/>
      <c r="DZ80" s="254"/>
      <c r="EA80" s="254"/>
      <c r="EB80" s="254"/>
      <c r="EC80" s="254"/>
    </row>
    <row r="81" spans="1:140" s="251" customFormat="1" ht="35.1" customHeight="1" x14ac:dyDescent="0.25">
      <c r="A81" s="612"/>
      <c r="B81" s="197"/>
      <c r="C81" s="198"/>
      <c r="D81" s="613"/>
      <c r="E81" s="614"/>
      <c r="F81" s="616"/>
      <c r="G81" s="404"/>
      <c r="H81" s="613"/>
      <c r="I81" s="618"/>
      <c r="J81" s="619"/>
      <c r="K81" s="620"/>
      <c r="L81" s="621"/>
      <c r="M81" s="621"/>
      <c r="N81" s="626"/>
      <c r="O81" s="626"/>
      <c r="P81" s="621"/>
      <c r="Q81" s="621"/>
      <c r="R81" s="621"/>
      <c r="S81" s="623"/>
      <c r="T81" s="544"/>
      <c r="U81" s="191"/>
      <c r="V81" s="191"/>
      <c r="W81" s="544"/>
      <c r="X81" s="542">
        <f t="shared" si="8"/>
        <v>0</v>
      </c>
      <c r="Y81" s="544"/>
      <c r="Z81" s="544"/>
      <c r="AA81" s="544"/>
      <c r="AB81" s="544"/>
      <c r="AC81" s="544"/>
      <c r="AD81" s="249">
        <f t="shared" si="9"/>
        <v>0</v>
      </c>
      <c r="AE81" s="621"/>
      <c r="AF81" s="622"/>
      <c r="AG81" s="621"/>
      <c r="AH81" s="621"/>
      <c r="AI81" s="628"/>
      <c r="AJ81" s="624"/>
      <c r="AK81" s="621"/>
      <c r="AL81" s="193"/>
      <c r="AM81" s="193"/>
      <c r="AN81" s="193"/>
      <c r="AO81" s="244"/>
      <c r="AP81" s="464"/>
      <c r="AQ81" s="480"/>
      <c r="AR81" s="461"/>
      <c r="AS81" s="461"/>
      <c r="AT81" s="457"/>
      <c r="AU81" s="457"/>
      <c r="AV81" s="461"/>
      <c r="AW81" s="191"/>
      <c r="AX81" s="191"/>
      <c r="AY81" s="250"/>
      <c r="AZ81" s="250"/>
      <c r="BA81" s="250"/>
      <c r="BB81" s="250"/>
      <c r="BC81" s="250"/>
      <c r="BD81" s="250"/>
      <c r="BE81" s="250"/>
      <c r="CC81" s="252"/>
      <c r="CF81" s="253"/>
      <c r="DU81" s="254"/>
      <c r="DV81" s="254"/>
      <c r="DW81" s="254"/>
      <c r="DX81" s="254"/>
      <c r="DY81" s="254"/>
      <c r="DZ81" s="254"/>
      <c r="EA81" s="254"/>
      <c r="EB81" s="254"/>
      <c r="EC81" s="254"/>
    </row>
    <row r="82" spans="1:140" s="251" customFormat="1" ht="35.1" customHeight="1" x14ac:dyDescent="0.25">
      <c r="A82" s="612"/>
      <c r="B82" s="197"/>
      <c r="C82" s="198"/>
      <c r="D82" s="613"/>
      <c r="E82" s="614"/>
      <c r="F82" s="616"/>
      <c r="G82" s="404"/>
      <c r="H82" s="613"/>
      <c r="I82" s="618"/>
      <c r="J82" s="619"/>
      <c r="K82" s="620"/>
      <c r="L82" s="621"/>
      <c r="M82" s="621"/>
      <c r="N82" s="626"/>
      <c r="O82" s="626"/>
      <c r="P82" s="621"/>
      <c r="Q82" s="621"/>
      <c r="R82" s="621"/>
      <c r="S82" s="623"/>
      <c r="T82" s="544"/>
      <c r="U82" s="191"/>
      <c r="V82" s="191"/>
      <c r="W82" s="544"/>
      <c r="X82" s="542">
        <f t="shared" si="8"/>
        <v>0</v>
      </c>
      <c r="Y82" s="544"/>
      <c r="Z82" s="544"/>
      <c r="AA82" s="544"/>
      <c r="AB82" s="544"/>
      <c r="AC82" s="544"/>
      <c r="AD82" s="249">
        <f t="shared" si="9"/>
        <v>0</v>
      </c>
      <c r="AE82" s="621"/>
      <c r="AF82" s="622"/>
      <c r="AG82" s="621"/>
      <c r="AH82" s="621"/>
      <c r="AI82" s="628"/>
      <c r="AJ82" s="624"/>
      <c r="AK82" s="621"/>
      <c r="AL82" s="193"/>
      <c r="AM82" s="193"/>
      <c r="AN82" s="193"/>
      <c r="AO82" s="244"/>
      <c r="AP82" s="464"/>
      <c r="AQ82" s="480"/>
      <c r="AR82" s="461"/>
      <c r="AS82" s="461"/>
      <c r="AT82" s="457"/>
      <c r="AU82" s="457"/>
      <c r="AV82" s="461"/>
      <c r="AW82" s="191"/>
      <c r="AX82" s="191"/>
      <c r="AY82" s="250"/>
      <c r="AZ82" s="250"/>
      <c r="BA82" s="250"/>
      <c r="BB82" s="250"/>
      <c r="BC82" s="250"/>
      <c r="BD82" s="250"/>
      <c r="BE82" s="250"/>
      <c r="CC82" s="252"/>
      <c r="CF82" s="253"/>
      <c r="DU82" s="254"/>
      <c r="DV82" s="254"/>
      <c r="DW82" s="254"/>
      <c r="DX82" s="254"/>
      <c r="DY82" s="254"/>
      <c r="DZ82" s="254"/>
      <c r="EA82" s="254"/>
      <c r="EB82" s="254"/>
      <c r="EC82" s="254"/>
    </row>
    <row r="83" spans="1:140" s="251" customFormat="1" ht="35.1" customHeight="1" x14ac:dyDescent="0.25">
      <c r="A83" s="612"/>
      <c r="B83" s="197"/>
      <c r="C83" s="196"/>
      <c r="D83" s="613"/>
      <c r="E83" s="614"/>
      <c r="F83" s="616"/>
      <c r="G83" s="404"/>
      <c r="H83" s="613"/>
      <c r="I83" s="618"/>
      <c r="J83" s="619"/>
      <c r="K83" s="620"/>
      <c r="L83" s="621"/>
      <c r="M83" s="621"/>
      <c r="N83" s="626"/>
      <c r="O83" s="626"/>
      <c r="P83" s="621"/>
      <c r="Q83" s="621"/>
      <c r="R83" s="621"/>
      <c r="S83" s="623"/>
      <c r="T83" s="544"/>
      <c r="U83" s="544"/>
      <c r="V83" s="544"/>
      <c r="W83" s="544"/>
      <c r="X83" s="542">
        <f t="shared" si="8"/>
        <v>0</v>
      </c>
      <c r="Y83" s="544"/>
      <c r="Z83" s="544"/>
      <c r="AA83" s="544"/>
      <c r="AB83" s="544"/>
      <c r="AC83" s="544"/>
      <c r="AD83" s="249">
        <f t="shared" si="9"/>
        <v>0</v>
      </c>
      <c r="AE83" s="621"/>
      <c r="AF83" s="622"/>
      <c r="AG83" s="621"/>
      <c r="AH83" s="621"/>
      <c r="AI83" s="628"/>
      <c r="AJ83" s="624"/>
      <c r="AK83" s="621"/>
      <c r="AL83" s="255"/>
      <c r="AM83" s="195"/>
      <c r="AN83" s="195"/>
      <c r="AO83" s="244"/>
      <c r="AP83" s="464"/>
      <c r="AQ83" s="480"/>
      <c r="AR83" s="461"/>
      <c r="AS83" s="461"/>
      <c r="AT83" s="457"/>
      <c r="AU83" s="457"/>
      <c r="AV83" s="461"/>
      <c r="AW83" s="191"/>
      <c r="AX83" s="194"/>
      <c r="AY83" s="250"/>
      <c r="AZ83" s="250"/>
      <c r="BA83" s="250"/>
      <c r="BB83" s="250"/>
      <c r="BC83" s="250"/>
      <c r="BD83" s="250"/>
      <c r="BE83" s="250"/>
      <c r="CC83" s="252"/>
      <c r="CF83" s="253"/>
      <c r="DU83" s="254"/>
      <c r="DV83" s="254"/>
      <c r="DW83" s="254"/>
      <c r="DX83" s="254"/>
      <c r="DY83" s="254"/>
      <c r="DZ83" s="254"/>
      <c r="EA83" s="254"/>
      <c r="EB83" s="254"/>
      <c r="EC83" s="254"/>
    </row>
    <row r="84" spans="1:140" ht="35.1" customHeight="1" x14ac:dyDescent="0.25">
      <c r="A84" s="256"/>
      <c r="B84" s="257"/>
      <c r="C84" s="257"/>
      <c r="D84" s="613"/>
      <c r="E84" s="614"/>
      <c r="F84" s="616"/>
      <c r="G84" s="199"/>
      <c r="H84" s="613"/>
      <c r="I84" s="618"/>
      <c r="J84" s="619"/>
      <c r="K84" s="620"/>
      <c r="L84" s="621"/>
      <c r="M84" s="621"/>
      <c r="N84" s="626"/>
      <c r="O84" s="626"/>
      <c r="P84" s="621"/>
      <c r="Q84" s="621"/>
      <c r="R84" s="621"/>
      <c r="S84" s="623"/>
      <c r="T84" s="625" t="s">
        <v>413</v>
      </c>
      <c r="U84" s="625"/>
      <c r="V84" s="625"/>
      <c r="W84" s="625"/>
      <c r="X84" s="625"/>
      <c r="Y84" s="625"/>
      <c r="Z84" s="625"/>
      <c r="AA84" s="625"/>
      <c r="AB84" s="625"/>
      <c r="AC84" s="625"/>
      <c r="AD84" s="200">
        <f>SUMIF(AD75:AD83,"&gt;0")/IF(COUNTIF(AD75:AD83,"&gt;0")=0,1,COUNTIF(AD75:AD83,"&gt;0"))</f>
        <v>47</v>
      </c>
      <c r="AE84" s="621"/>
      <c r="AF84" s="622"/>
      <c r="AG84" s="621"/>
      <c r="AH84" s="621"/>
      <c r="AI84" s="628"/>
      <c r="AJ84" s="624"/>
      <c r="AK84" s="621"/>
      <c r="AL84" s="258"/>
      <c r="AM84" s="259"/>
      <c r="AN84" s="259"/>
      <c r="AO84" s="244"/>
      <c r="AP84" s="483"/>
      <c r="AQ84" s="483"/>
      <c r="AR84" s="259"/>
      <c r="AS84" s="259"/>
      <c r="AT84" s="260"/>
      <c r="AU84" s="260"/>
      <c r="AV84" s="259"/>
      <c r="AW84" s="259"/>
      <c r="AX84" s="261"/>
      <c r="ED84" s="216"/>
      <c r="EE84" s="216"/>
      <c r="EF84" s="216"/>
      <c r="EG84" s="216"/>
      <c r="EH84" s="216"/>
      <c r="EI84" s="216"/>
      <c r="EJ84" s="216"/>
    </row>
    <row r="85" spans="1:140" ht="35.1" customHeight="1" x14ac:dyDescent="0.25">
      <c r="A85" s="228"/>
      <c r="B85" s="257"/>
      <c r="C85" s="405"/>
      <c r="D85" s="406"/>
      <c r="E85" s="407"/>
      <c r="F85" s="406"/>
      <c r="G85" s="405"/>
      <c r="H85" s="259"/>
      <c r="I85" s="259"/>
      <c r="J85" s="408"/>
      <c r="K85" s="408"/>
      <c r="L85" s="409"/>
      <c r="M85" s="410"/>
      <c r="N85" s="408"/>
      <c r="O85" s="408"/>
      <c r="P85" s="411"/>
      <c r="Q85" s="410"/>
      <c r="R85" s="410"/>
      <c r="S85" s="230"/>
      <c r="T85" s="412"/>
      <c r="U85" s="412"/>
      <c r="V85" s="412"/>
      <c r="W85" s="413"/>
      <c r="X85" s="412"/>
      <c r="Y85" s="409"/>
      <c r="Z85" s="409"/>
      <c r="AA85" s="409"/>
      <c r="AB85" s="409"/>
      <c r="AC85" s="409"/>
      <c r="AD85" s="409"/>
      <c r="AE85" s="414"/>
      <c r="AF85" s="415"/>
      <c r="AG85" s="414"/>
      <c r="AH85" s="414"/>
      <c r="AI85" s="414"/>
      <c r="AJ85" s="416"/>
      <c r="AK85" s="259"/>
      <c r="AL85" s="258"/>
      <c r="AM85" s="259"/>
      <c r="AN85" s="259"/>
      <c r="AO85" s="244"/>
      <c r="AP85" s="483"/>
      <c r="AQ85" s="483"/>
      <c r="AR85" s="259"/>
      <c r="AS85" s="259"/>
      <c r="AT85" s="260"/>
      <c r="AU85" s="260"/>
      <c r="AV85" s="259"/>
      <c r="AW85" s="259"/>
      <c r="AX85" s="261"/>
      <c r="ED85" s="216"/>
      <c r="EE85" s="216"/>
      <c r="EF85" s="216"/>
      <c r="EG85" s="216"/>
      <c r="EH85" s="216"/>
      <c r="EI85" s="216"/>
      <c r="EJ85" s="216"/>
    </row>
    <row r="86" spans="1:140" s="251" customFormat="1" ht="67.5" customHeight="1" x14ac:dyDescent="0.25">
      <c r="A86" s="612"/>
      <c r="B86" s="197" t="s">
        <v>212</v>
      </c>
      <c r="C86" s="563" t="s">
        <v>450</v>
      </c>
      <c r="D86" s="613" t="s">
        <v>438</v>
      </c>
      <c r="E86" s="614" t="s">
        <v>675</v>
      </c>
      <c r="F86" s="615" t="s">
        <v>439</v>
      </c>
      <c r="G86" s="196" t="s">
        <v>488</v>
      </c>
      <c r="H86" s="613" t="s">
        <v>83</v>
      </c>
      <c r="I86" s="618" t="s">
        <v>512</v>
      </c>
      <c r="J86" s="619" t="s">
        <v>169</v>
      </c>
      <c r="K86" s="620" t="s">
        <v>109</v>
      </c>
      <c r="L86" s="621" t="str">
        <f>IF(K86=0," ",VLOOKUP(K86,CC$218:CD$232,2,0))</f>
        <v>POSIBLE / MODERADO</v>
      </c>
      <c r="M86" s="621">
        <f>IF(K86=0," ",VLOOKUP(K86,CC$218:CE$232,3,0))</f>
        <v>3</v>
      </c>
      <c r="N86" s="626" t="s">
        <v>120</v>
      </c>
      <c r="O86" s="626" t="s">
        <v>141</v>
      </c>
      <c r="P86" s="621" t="str">
        <f>IF(O86=0," ",VLOOKUP(O86,CC$245:CD$284,2,0))</f>
        <v>MAYOR</v>
      </c>
      <c r="Q86" s="621">
        <f>IF(O86=0," ",VLOOKUP(O86,CC$245:CE$284,3,0))</f>
        <v>4</v>
      </c>
      <c r="R86" s="621" t="str">
        <f>CONCATENATE(M86,Q86)</f>
        <v>34</v>
      </c>
      <c r="S86" s="623" t="str">
        <f>IF(M86=" ","FALTAN DATOS PREVIOS",IF(Q86=" ","FALTAN DATOS PREVIOS",VLOOKUP(R86,CC$287:CD$312,2,0)))</f>
        <v>Crítico</v>
      </c>
      <c r="T86" s="544">
        <v>1</v>
      </c>
      <c r="U86" s="596" t="s">
        <v>541</v>
      </c>
      <c r="V86" s="546" t="s">
        <v>542</v>
      </c>
      <c r="W86" s="544" t="s">
        <v>145</v>
      </c>
      <c r="X86" s="542">
        <f t="shared" ref="X86" si="10">IF(W86="CORRECTIVO",5,IF(W86="PREVENTIVO",15,0))</f>
        <v>15</v>
      </c>
      <c r="Y86" s="544">
        <v>12</v>
      </c>
      <c r="Z86" s="544">
        <v>12</v>
      </c>
      <c r="AA86" s="544">
        <v>9</v>
      </c>
      <c r="AB86" s="544">
        <v>8</v>
      </c>
      <c r="AC86" s="544">
        <v>8</v>
      </c>
      <c r="AD86" s="249">
        <f>SUM(Y86:AC86)+X86</f>
        <v>64</v>
      </c>
      <c r="AE86" s="621" t="str">
        <f>IF(AD91&lt;51,IF(AD91=0,"NO HA DEFINIDO CONTROL", "BAJA"),(IF(AD91&gt; 76,"ALTA","MEDIA")))</f>
        <v>MEDIA</v>
      </c>
      <c r="AF86" s="622" t="s">
        <v>2</v>
      </c>
      <c r="AG86" s="621">
        <f>IF(AF86="PROBABILIDAD",IF(AE86="ALTA",IF(M86&lt;=2,1,M86-2),IF(AE86="MEDIA",IF(M86&lt;=2,1,M86-1),M86)),M86)</f>
        <v>2</v>
      </c>
      <c r="AH86" s="621">
        <f>IF(AF86="IMPACTO",IF(AE86="ALTA",IF(Q86&lt;=2,1,Q86-2),IF(AE86="MEDIA",IF(Q86&lt;=2,1,Q86-1),Q86)),Q86)</f>
        <v>4</v>
      </c>
      <c r="AI86" s="627" t="str">
        <f>CONCATENATE(AG86,AH86)</f>
        <v>24</v>
      </c>
      <c r="AJ86" s="624" t="str">
        <f>+VLOOKUP(AI86,$CC$288:$CD$313,2,0)</f>
        <v>Alto</v>
      </c>
      <c r="AK86" s="621"/>
      <c r="AL86" s="193"/>
      <c r="AM86" s="193"/>
      <c r="AN86" s="197"/>
      <c r="AO86" s="244"/>
      <c r="AP86" s="716" t="s">
        <v>851</v>
      </c>
      <c r="AQ86" s="721" t="s">
        <v>848</v>
      </c>
      <c r="AR86" s="461" t="s">
        <v>847</v>
      </c>
      <c r="AS86" s="608" t="s">
        <v>860</v>
      </c>
      <c r="AT86" s="471" t="s">
        <v>752</v>
      </c>
      <c r="AU86" s="471" t="s">
        <v>853</v>
      </c>
      <c r="AV86" s="461" t="s">
        <v>857</v>
      </c>
      <c r="AW86" s="191"/>
      <c r="AX86" s="191"/>
      <c r="AY86" s="250"/>
      <c r="AZ86" s="250"/>
      <c r="BA86" s="250"/>
      <c r="BB86" s="250"/>
      <c r="BC86" s="250"/>
      <c r="BD86" s="250"/>
      <c r="BE86" s="250"/>
      <c r="CC86" s="252"/>
      <c r="CF86" s="253"/>
      <c r="DU86" s="254"/>
      <c r="DV86" s="254"/>
      <c r="DW86" s="254"/>
      <c r="DX86" s="254"/>
      <c r="DY86" s="254"/>
      <c r="DZ86" s="254"/>
      <c r="EA86" s="254"/>
      <c r="EB86" s="254"/>
      <c r="EC86" s="254"/>
    </row>
    <row r="87" spans="1:140" s="251" customFormat="1" ht="87" customHeight="1" x14ac:dyDescent="0.25">
      <c r="A87" s="612"/>
      <c r="B87" s="197" t="s">
        <v>213</v>
      </c>
      <c r="C87" s="577" t="s">
        <v>486</v>
      </c>
      <c r="D87" s="613"/>
      <c r="E87" s="614"/>
      <c r="F87" s="616"/>
      <c r="G87" s="196" t="s">
        <v>489</v>
      </c>
      <c r="H87" s="613"/>
      <c r="I87" s="618"/>
      <c r="J87" s="619"/>
      <c r="K87" s="620"/>
      <c r="L87" s="621"/>
      <c r="M87" s="621"/>
      <c r="N87" s="626"/>
      <c r="O87" s="626"/>
      <c r="P87" s="621"/>
      <c r="Q87" s="621"/>
      <c r="R87" s="621"/>
      <c r="S87" s="623"/>
      <c r="T87" s="544">
        <v>2</v>
      </c>
      <c r="U87" s="597" t="s">
        <v>543</v>
      </c>
      <c r="V87" s="196" t="s">
        <v>574</v>
      </c>
      <c r="W87" s="544" t="s">
        <v>145</v>
      </c>
      <c r="X87" s="542">
        <f t="shared" ref="X87" si="11">IF(W87="CORRECTIVO",5,IF(W87="PREVENTIVO",15,0))</f>
        <v>15</v>
      </c>
      <c r="Y87" s="544">
        <v>12</v>
      </c>
      <c r="Z87" s="544">
        <v>4</v>
      </c>
      <c r="AA87" s="544">
        <v>18</v>
      </c>
      <c r="AB87" s="544">
        <v>12</v>
      </c>
      <c r="AC87" s="544">
        <v>8</v>
      </c>
      <c r="AD87" s="249">
        <f>SUM(Y87:AC87)+X87</f>
        <v>69</v>
      </c>
      <c r="AE87" s="621"/>
      <c r="AF87" s="622"/>
      <c r="AG87" s="621"/>
      <c r="AH87" s="621"/>
      <c r="AI87" s="627"/>
      <c r="AJ87" s="624"/>
      <c r="AK87" s="621"/>
      <c r="AL87" s="193"/>
      <c r="AM87" s="193"/>
      <c r="AN87" s="193"/>
      <c r="AO87" s="244"/>
      <c r="AP87" s="716" t="s">
        <v>851</v>
      </c>
      <c r="AQ87" s="722" t="s">
        <v>861</v>
      </c>
      <c r="AR87" s="445" t="s">
        <v>852</v>
      </c>
      <c r="AS87" s="445" t="s">
        <v>860</v>
      </c>
      <c r="AT87" s="471" t="s">
        <v>838</v>
      </c>
      <c r="AU87" s="471" t="s">
        <v>854</v>
      </c>
      <c r="AV87" s="461" t="s">
        <v>858</v>
      </c>
      <c r="AW87" s="191"/>
      <c r="AX87" s="191"/>
      <c r="AY87" s="250"/>
      <c r="AZ87" s="250"/>
      <c r="BA87" s="250"/>
      <c r="BB87" s="250"/>
      <c r="BC87" s="250"/>
      <c r="BD87" s="250"/>
      <c r="BE87" s="250"/>
      <c r="CC87" s="252"/>
      <c r="CF87" s="253"/>
      <c r="DU87" s="254"/>
      <c r="DV87" s="254"/>
      <c r="DW87" s="254"/>
      <c r="DX87" s="254"/>
      <c r="DY87" s="254"/>
      <c r="DZ87" s="254"/>
      <c r="EA87" s="254"/>
      <c r="EB87" s="254"/>
      <c r="EC87" s="254"/>
    </row>
    <row r="88" spans="1:140" s="251" customFormat="1" ht="62.25" customHeight="1" x14ac:dyDescent="0.25">
      <c r="A88" s="612"/>
      <c r="B88" s="197" t="s">
        <v>213</v>
      </c>
      <c r="C88" s="577" t="s">
        <v>487</v>
      </c>
      <c r="D88" s="613"/>
      <c r="E88" s="614"/>
      <c r="F88" s="616"/>
      <c r="G88" s="196" t="s">
        <v>490</v>
      </c>
      <c r="H88" s="613"/>
      <c r="I88" s="618"/>
      <c r="J88" s="619"/>
      <c r="K88" s="620"/>
      <c r="L88" s="621"/>
      <c r="M88" s="621"/>
      <c r="N88" s="626"/>
      <c r="O88" s="626"/>
      <c r="P88" s="621"/>
      <c r="Q88" s="621"/>
      <c r="R88" s="621"/>
      <c r="S88" s="623"/>
      <c r="T88" s="544"/>
      <c r="U88" s="426"/>
      <c r="V88" s="426"/>
      <c r="W88" s="544"/>
      <c r="X88" s="542">
        <f t="shared" ref="X88:X90" si="12">IF(W88="CORRECTIVO",5,IF(W88="PREVENTIVO",15,0))</f>
        <v>0</v>
      </c>
      <c r="Y88" s="544"/>
      <c r="Z88" s="544"/>
      <c r="AA88" s="544"/>
      <c r="AB88" s="544"/>
      <c r="AC88" s="544"/>
      <c r="AD88" s="249">
        <f>SUM(Y88:AC88)+X88</f>
        <v>0</v>
      </c>
      <c r="AE88" s="621"/>
      <c r="AF88" s="622"/>
      <c r="AG88" s="621"/>
      <c r="AH88" s="621"/>
      <c r="AI88" s="627"/>
      <c r="AJ88" s="624"/>
      <c r="AK88" s="621"/>
      <c r="AL88" s="193"/>
      <c r="AM88" s="193"/>
      <c r="AN88" s="193"/>
      <c r="AO88" s="244"/>
      <c r="AP88" s="716" t="s">
        <v>851</v>
      </c>
      <c r="AQ88" s="721" t="s">
        <v>849</v>
      </c>
      <c r="AR88" s="445" t="s">
        <v>847</v>
      </c>
      <c r="AS88" s="608" t="s">
        <v>860</v>
      </c>
      <c r="AT88" s="471" t="s">
        <v>855</v>
      </c>
      <c r="AU88" s="471" t="s">
        <v>856</v>
      </c>
      <c r="AV88" s="461" t="s">
        <v>859</v>
      </c>
      <c r="AW88" s="191"/>
      <c r="AX88" s="191"/>
      <c r="AY88" s="250"/>
      <c r="AZ88" s="250"/>
      <c r="BA88" s="250"/>
      <c r="BB88" s="250"/>
      <c r="BC88" s="250"/>
      <c r="BD88" s="250"/>
      <c r="BE88" s="250"/>
      <c r="CC88" s="252"/>
      <c r="CF88" s="253"/>
      <c r="DU88" s="254"/>
      <c r="DV88" s="254"/>
      <c r="DW88" s="254"/>
      <c r="DX88" s="254"/>
      <c r="DY88" s="254"/>
      <c r="DZ88" s="254"/>
      <c r="EA88" s="254"/>
      <c r="EB88" s="254"/>
      <c r="EC88" s="254"/>
    </row>
    <row r="89" spans="1:140" s="251" customFormat="1" ht="101.25" customHeight="1" x14ac:dyDescent="0.25">
      <c r="A89" s="612"/>
      <c r="B89" s="197" t="s">
        <v>212</v>
      </c>
      <c r="C89" s="496" t="s">
        <v>457</v>
      </c>
      <c r="D89" s="613"/>
      <c r="E89" s="614"/>
      <c r="F89" s="616"/>
      <c r="G89" s="196" t="s">
        <v>466</v>
      </c>
      <c r="H89" s="613"/>
      <c r="I89" s="618"/>
      <c r="J89" s="619"/>
      <c r="K89" s="620"/>
      <c r="L89" s="621"/>
      <c r="M89" s="621"/>
      <c r="N89" s="626"/>
      <c r="O89" s="626"/>
      <c r="P89" s="621"/>
      <c r="Q89" s="621"/>
      <c r="R89" s="621"/>
      <c r="S89" s="623"/>
      <c r="T89" s="544"/>
      <c r="U89" s="191"/>
      <c r="V89" s="191"/>
      <c r="W89" s="544"/>
      <c r="X89" s="542">
        <f t="shared" si="12"/>
        <v>0</v>
      </c>
      <c r="Y89" s="544"/>
      <c r="Z89" s="544"/>
      <c r="AA89" s="544"/>
      <c r="AB89" s="544"/>
      <c r="AC89" s="544"/>
      <c r="AD89" s="249">
        <f t="shared" ref="AD89:AD90" si="13">SUM(Y89:AC89)+X89</f>
        <v>0</v>
      </c>
      <c r="AE89" s="621"/>
      <c r="AF89" s="622"/>
      <c r="AG89" s="621"/>
      <c r="AH89" s="621"/>
      <c r="AI89" s="627"/>
      <c r="AJ89" s="624"/>
      <c r="AK89" s="621"/>
      <c r="AL89" s="193"/>
      <c r="AM89" s="193"/>
      <c r="AN89" s="193"/>
      <c r="AO89" s="244"/>
      <c r="AP89" s="716" t="s">
        <v>851</v>
      </c>
      <c r="AQ89" s="721" t="s">
        <v>850</v>
      </c>
      <c r="AR89" s="445" t="s">
        <v>852</v>
      </c>
      <c r="AS89" s="608" t="s">
        <v>860</v>
      </c>
      <c r="AT89" s="471" t="s">
        <v>730</v>
      </c>
      <c r="AU89" s="471" t="s">
        <v>759</v>
      </c>
      <c r="AV89" s="467" t="s">
        <v>858</v>
      </c>
      <c r="AW89" s="191"/>
      <c r="AX89" s="191"/>
      <c r="AY89" s="250"/>
      <c r="AZ89" s="250"/>
      <c r="BA89" s="250"/>
      <c r="BB89" s="250"/>
      <c r="BC89" s="250"/>
      <c r="BD89" s="250"/>
      <c r="BE89" s="250"/>
      <c r="CC89" s="252"/>
      <c r="CF89" s="253"/>
      <c r="DU89" s="254"/>
      <c r="DV89" s="254"/>
      <c r="DW89" s="254"/>
      <c r="DX89" s="254"/>
      <c r="DY89" s="254"/>
      <c r="DZ89" s="254"/>
      <c r="EA89" s="254"/>
      <c r="EB89" s="254"/>
      <c r="EC89" s="254"/>
    </row>
    <row r="90" spans="1:140" s="251" customFormat="1" ht="132" customHeight="1" x14ac:dyDescent="0.25">
      <c r="A90" s="612"/>
      <c r="B90" s="197" t="s">
        <v>212</v>
      </c>
      <c r="C90" s="548" t="s">
        <v>674</v>
      </c>
      <c r="D90" s="613"/>
      <c r="E90" s="614"/>
      <c r="F90" s="616"/>
      <c r="G90" s="196" t="s">
        <v>491</v>
      </c>
      <c r="H90" s="613"/>
      <c r="I90" s="618"/>
      <c r="J90" s="619"/>
      <c r="K90" s="620"/>
      <c r="L90" s="621"/>
      <c r="M90" s="621"/>
      <c r="N90" s="626"/>
      <c r="O90" s="626"/>
      <c r="P90" s="621"/>
      <c r="Q90" s="621"/>
      <c r="R90" s="621"/>
      <c r="S90" s="623"/>
      <c r="T90" s="544"/>
      <c r="U90" s="191"/>
      <c r="V90" s="191"/>
      <c r="W90" s="544"/>
      <c r="X90" s="542">
        <f t="shared" si="12"/>
        <v>0</v>
      </c>
      <c r="Y90" s="544"/>
      <c r="Z90" s="544"/>
      <c r="AA90" s="544"/>
      <c r="AB90" s="544"/>
      <c r="AC90" s="544"/>
      <c r="AD90" s="249">
        <f t="shared" si="13"/>
        <v>0</v>
      </c>
      <c r="AE90" s="621"/>
      <c r="AF90" s="622"/>
      <c r="AG90" s="621"/>
      <c r="AH90" s="621"/>
      <c r="AI90" s="627"/>
      <c r="AJ90" s="624"/>
      <c r="AK90" s="621"/>
      <c r="AL90" s="193"/>
      <c r="AM90" s="193"/>
      <c r="AN90" s="193"/>
      <c r="AO90" s="244"/>
      <c r="AP90" s="497"/>
      <c r="AQ90" s="464"/>
      <c r="AR90" s="445"/>
      <c r="AS90" s="467"/>
      <c r="AT90" s="471"/>
      <c r="AU90" s="471"/>
      <c r="AV90" s="467"/>
      <c r="AW90" s="191"/>
      <c r="AX90" s="191"/>
      <c r="AY90" s="250"/>
      <c r="AZ90" s="250"/>
      <c r="BA90" s="250"/>
      <c r="BB90" s="250"/>
      <c r="BC90" s="250"/>
      <c r="BD90" s="250"/>
      <c r="BE90" s="250"/>
      <c r="CC90" s="252"/>
      <c r="CF90" s="253"/>
      <c r="DU90" s="254"/>
      <c r="DV90" s="254"/>
      <c r="DW90" s="254"/>
      <c r="DX90" s="254"/>
      <c r="DY90" s="254"/>
      <c r="DZ90" s="254"/>
      <c r="EA90" s="254"/>
      <c r="EB90" s="254"/>
      <c r="EC90" s="254"/>
    </row>
    <row r="91" spans="1:140" ht="35.1" customHeight="1" x14ac:dyDescent="0.25">
      <c r="A91" s="256"/>
      <c r="B91" s="257"/>
      <c r="C91" s="257"/>
      <c r="D91" s="613"/>
      <c r="E91" s="614"/>
      <c r="F91" s="616"/>
      <c r="G91" s="199"/>
      <c r="H91" s="613"/>
      <c r="I91" s="618"/>
      <c r="J91" s="619"/>
      <c r="K91" s="620"/>
      <c r="L91" s="621"/>
      <c r="M91" s="621"/>
      <c r="N91" s="626"/>
      <c r="O91" s="626"/>
      <c r="P91" s="621"/>
      <c r="Q91" s="621"/>
      <c r="R91" s="621"/>
      <c r="S91" s="623"/>
      <c r="T91" s="625" t="s">
        <v>413</v>
      </c>
      <c r="U91" s="625"/>
      <c r="V91" s="625"/>
      <c r="W91" s="625"/>
      <c r="X91" s="625"/>
      <c r="Y91" s="625"/>
      <c r="Z91" s="625"/>
      <c r="AA91" s="625"/>
      <c r="AB91" s="625"/>
      <c r="AC91" s="625"/>
      <c r="AD91" s="200">
        <f>SUMIF(AD86:AD90,"&gt;0")/IF(COUNTIF(AD86:AD90,"&gt;0")=0,1,COUNTIF(AD86:AD90,"&gt;0"))</f>
        <v>66.5</v>
      </c>
      <c r="AE91" s="621"/>
      <c r="AF91" s="622"/>
      <c r="AG91" s="621"/>
      <c r="AH91" s="621"/>
      <c r="AI91" s="627"/>
      <c r="AJ91" s="624"/>
      <c r="AK91" s="621"/>
      <c r="AL91" s="258"/>
      <c r="AM91" s="259"/>
      <c r="AN91" s="259"/>
      <c r="AO91" s="244"/>
      <c r="AP91" s="483"/>
      <c r="AQ91" s="483"/>
      <c r="AR91" s="259"/>
      <c r="AS91" s="259"/>
      <c r="AT91" s="260"/>
      <c r="AU91" s="260"/>
      <c r="AV91" s="259"/>
      <c r="AW91" s="259"/>
      <c r="AX91" s="261"/>
      <c r="ED91" s="216"/>
      <c r="EE91" s="216"/>
      <c r="EF91" s="216"/>
      <c r="EG91" s="216"/>
      <c r="EH91" s="216"/>
      <c r="EI91" s="216"/>
      <c r="EJ91" s="216"/>
    </row>
    <row r="92" spans="1:140" s="251" customFormat="1" ht="35.1" customHeight="1" thickBot="1" x14ac:dyDescent="0.3">
      <c r="A92" s="256"/>
      <c r="B92" s="405"/>
      <c r="C92" s="405"/>
      <c r="D92" s="405"/>
      <c r="E92" s="417"/>
      <c r="F92" s="418"/>
      <c r="G92" s="257"/>
      <c r="H92" s="405"/>
      <c r="I92" s="406"/>
      <c r="J92" s="406"/>
      <c r="K92" s="406"/>
      <c r="L92" s="419"/>
      <c r="M92" s="420"/>
      <c r="N92" s="406"/>
      <c r="O92" s="406"/>
      <c r="P92" s="419"/>
      <c r="Q92" s="420"/>
      <c r="R92" s="420"/>
      <c r="S92" s="419"/>
      <c r="T92" s="421"/>
      <c r="U92" s="421"/>
      <c r="V92" s="421"/>
      <c r="W92" s="421"/>
      <c r="X92" s="421"/>
      <c r="Y92" s="419"/>
      <c r="Z92" s="419"/>
      <c r="AA92" s="419"/>
      <c r="AB92" s="419"/>
      <c r="AC92" s="419"/>
      <c r="AD92" s="419"/>
      <c r="AE92" s="419"/>
      <c r="AF92" s="406"/>
      <c r="AG92" s="419"/>
      <c r="AH92" s="419"/>
      <c r="AI92" s="419"/>
      <c r="AJ92" s="422"/>
      <c r="AK92" s="406"/>
      <c r="AL92" s="418"/>
      <c r="AM92" s="406"/>
      <c r="AN92" s="406"/>
      <c r="AO92" s="406"/>
      <c r="AP92" s="484"/>
      <c r="AQ92" s="484"/>
      <c r="AR92" s="405"/>
      <c r="AS92" s="405"/>
      <c r="AT92" s="456"/>
      <c r="AU92" s="456"/>
      <c r="AV92" s="405"/>
      <c r="AW92" s="406"/>
      <c r="AX92" s="418"/>
      <c r="AY92" s="250"/>
      <c r="AZ92" s="250"/>
      <c r="BA92" s="250"/>
      <c r="BB92" s="250"/>
      <c r="BC92" s="250"/>
      <c r="BD92" s="250"/>
      <c r="BE92" s="250"/>
      <c r="CC92" s="252"/>
      <c r="DU92" s="254"/>
      <c r="DV92" s="254"/>
      <c r="DW92" s="254"/>
      <c r="DX92" s="254"/>
      <c r="DY92" s="254"/>
      <c r="DZ92" s="254"/>
      <c r="EA92" s="254"/>
      <c r="EB92" s="254"/>
      <c r="EC92" s="254"/>
    </row>
    <row r="93" spans="1:140" s="251" customFormat="1" ht="65.25" customHeight="1" thickBot="1" x14ac:dyDescent="0.3">
      <c r="A93" s="612"/>
      <c r="B93" s="197" t="s">
        <v>213</v>
      </c>
      <c r="C93" s="579" t="s">
        <v>682</v>
      </c>
      <c r="D93" s="613" t="s">
        <v>438</v>
      </c>
      <c r="E93" s="614" t="s">
        <v>676</v>
      </c>
      <c r="F93" s="615" t="s">
        <v>705</v>
      </c>
      <c r="G93" s="594" t="s">
        <v>677</v>
      </c>
      <c r="H93" s="613" t="s">
        <v>418</v>
      </c>
      <c r="I93" s="618" t="s">
        <v>512</v>
      </c>
      <c r="J93" s="618" t="s">
        <v>171</v>
      </c>
      <c r="K93" s="622" t="s">
        <v>206</v>
      </c>
      <c r="L93" s="621" t="str">
        <f>IF(K93=0," ",VLOOKUP(K93,CC$218:CD$232,2,0))</f>
        <v>PROBABLE</v>
      </c>
      <c r="M93" s="629">
        <f>IF(K93=0," ",VLOOKUP(K93,CC$218:CE$232,3,0))</f>
        <v>4</v>
      </c>
      <c r="N93" s="619" t="s">
        <v>117</v>
      </c>
      <c r="O93" s="620" t="s">
        <v>127</v>
      </c>
      <c r="P93" s="621" t="str">
        <f>IF(O93=0," ",VLOOKUP(O93,CC$245:CD$284,2,0))</f>
        <v>CATASTRÓFICO</v>
      </c>
      <c r="Q93" s="629">
        <f>IF(O93=0," ",VLOOKUP(O93,CC$245:CE$284,3,0))</f>
        <v>5</v>
      </c>
      <c r="R93" s="629" t="str">
        <f>CONCATENATE(M93,Q93)</f>
        <v>45</v>
      </c>
      <c r="S93" s="623" t="str">
        <f>IF(M93=" ","FALTAN DATOS PREVIOS",IF(Q93=" ","FALTAN DATOS PREVIOS",VLOOKUP(R93,CC$287:CD$312,2,0)))</f>
        <v>Crítico</v>
      </c>
      <c r="T93" s="544"/>
      <c r="U93" s="551"/>
      <c r="V93" s="437"/>
      <c r="W93" s="544"/>
      <c r="X93" s="542">
        <f t="shared" ref="X93:X103" si="14">IF(W93="CORRECTIVO",5,IF(W93="PREVENTIVO",15,0))</f>
        <v>0</v>
      </c>
      <c r="Y93" s="544">
        <v>12</v>
      </c>
      <c r="Z93" s="544">
        <v>12</v>
      </c>
      <c r="AA93" s="544">
        <v>18</v>
      </c>
      <c r="AB93" s="544">
        <v>12</v>
      </c>
      <c r="AC93" s="544">
        <v>22</v>
      </c>
      <c r="AD93" s="249">
        <f t="shared" ref="AD93:AD103" si="15">SUM(Y93:AC93)+X93</f>
        <v>76</v>
      </c>
      <c r="AE93" s="623" t="str">
        <f>IF(AD104&lt;51,IF(AD104=0,"NO HA DEFINIDO CONTROL", "BAJA"),(IF(AD104&gt; 76,"ALTA","MEDIA")))</f>
        <v>MEDIA</v>
      </c>
      <c r="AF93" s="618" t="s">
        <v>2</v>
      </c>
      <c r="AG93" s="661">
        <f>IF(AF93="PROBABILIDAD",IF(AE93="ALTA",IF(M93&lt;=2,1,M93-2),IF(AE93="MEDIA",IF(M93&lt;=2,1,M93-1),M93)),M93)</f>
        <v>3</v>
      </c>
      <c r="AH93" s="623">
        <f>IF(AF93="IMPACTO",IF(AE93="ALTA",IF(Q93&lt;=2,1,Q93-2),IF(#REF!="MEDIA",IF(Q93&lt;=2,1,Q93-1),Q93)),Q93)</f>
        <v>5</v>
      </c>
      <c r="AI93" s="628" t="str">
        <f>CONCATENATE(AG93,AH93)</f>
        <v>35</v>
      </c>
      <c r="AJ93" s="624" t="str">
        <f>+VLOOKUP(AI93,$CC$288:$CD$313,2,0)</f>
        <v>Crítico</v>
      </c>
      <c r="AK93" s="622"/>
      <c r="AL93" s="193"/>
      <c r="AM93" s="193"/>
      <c r="AN93" s="193"/>
      <c r="AO93" s="244"/>
      <c r="AP93" s="582" t="s">
        <v>680</v>
      </c>
      <c r="AQ93" s="583" t="s">
        <v>689</v>
      </c>
      <c r="AR93" s="584" t="s">
        <v>686</v>
      </c>
      <c r="AS93" s="445" t="s">
        <v>540</v>
      </c>
      <c r="AT93" s="471">
        <v>42401</v>
      </c>
      <c r="AU93" s="471">
        <v>42551</v>
      </c>
      <c r="AV93" s="445" t="s">
        <v>690</v>
      </c>
      <c r="AW93" s="445"/>
      <c r="AX93" s="191"/>
      <c r="AY93" s="250"/>
      <c r="AZ93" s="250"/>
      <c r="BA93" s="250"/>
      <c r="BB93" s="250"/>
      <c r="BC93" s="250"/>
      <c r="BD93" s="250"/>
      <c r="BE93" s="250"/>
      <c r="CC93" s="252"/>
      <c r="CF93" s="253"/>
      <c r="DU93" s="254"/>
      <c r="DV93" s="254"/>
      <c r="DW93" s="254"/>
      <c r="DX93" s="254"/>
      <c r="DY93" s="254"/>
      <c r="DZ93" s="254"/>
      <c r="EA93" s="254"/>
      <c r="EB93" s="254"/>
      <c r="EC93" s="254"/>
    </row>
    <row r="94" spans="1:140" s="251" customFormat="1" ht="65.25" customHeight="1" thickBot="1" x14ac:dyDescent="0.3">
      <c r="A94" s="612"/>
      <c r="B94" s="197" t="s">
        <v>213</v>
      </c>
      <c r="C94" s="580" t="s">
        <v>683</v>
      </c>
      <c r="D94" s="613"/>
      <c r="E94" s="614"/>
      <c r="F94" s="616"/>
      <c r="G94" s="196" t="s">
        <v>678</v>
      </c>
      <c r="H94" s="613"/>
      <c r="I94" s="618"/>
      <c r="J94" s="618"/>
      <c r="K94" s="622"/>
      <c r="L94" s="621"/>
      <c r="M94" s="629"/>
      <c r="N94" s="619"/>
      <c r="O94" s="620"/>
      <c r="P94" s="621"/>
      <c r="Q94" s="629"/>
      <c r="R94" s="629"/>
      <c r="S94" s="623"/>
      <c r="T94" s="544"/>
      <c r="U94" s="425"/>
      <c r="V94" s="426"/>
      <c r="W94" s="544"/>
      <c r="X94" s="542">
        <f t="shared" si="14"/>
        <v>0</v>
      </c>
      <c r="Y94" s="544">
        <v>12</v>
      </c>
      <c r="Z94" s="544">
        <v>4</v>
      </c>
      <c r="AA94" s="544">
        <v>27</v>
      </c>
      <c r="AB94" s="544">
        <v>12</v>
      </c>
      <c r="AC94" s="544">
        <v>22</v>
      </c>
      <c r="AD94" s="249">
        <f t="shared" si="15"/>
        <v>77</v>
      </c>
      <c r="AE94" s="623"/>
      <c r="AF94" s="618"/>
      <c r="AG94" s="661"/>
      <c r="AH94" s="623"/>
      <c r="AI94" s="628"/>
      <c r="AJ94" s="624"/>
      <c r="AK94" s="622"/>
      <c r="AL94" s="193"/>
      <c r="AM94" s="193"/>
      <c r="AN94" s="193"/>
      <c r="AO94" s="244"/>
      <c r="AP94" s="585" t="s">
        <v>685</v>
      </c>
      <c r="AQ94" s="583" t="s">
        <v>688</v>
      </c>
      <c r="AR94" s="584" t="s">
        <v>686</v>
      </c>
      <c r="AS94" s="445" t="s">
        <v>540</v>
      </c>
      <c r="AT94" s="471">
        <v>42461</v>
      </c>
      <c r="AU94" s="471">
        <v>42724</v>
      </c>
      <c r="AV94" s="445" t="s">
        <v>690</v>
      </c>
      <c r="AW94" s="454"/>
      <c r="AX94" s="191"/>
      <c r="AY94" s="250"/>
      <c r="AZ94" s="250"/>
      <c r="BA94" s="250"/>
      <c r="BB94" s="250"/>
      <c r="BC94" s="250"/>
      <c r="BD94" s="250"/>
      <c r="BE94" s="250"/>
      <c r="CC94" s="252"/>
      <c r="CF94" s="253"/>
      <c r="DU94" s="254"/>
      <c r="DV94" s="254"/>
      <c r="DW94" s="254"/>
      <c r="DX94" s="254"/>
      <c r="DY94" s="254"/>
      <c r="DZ94" s="254"/>
      <c r="EA94" s="254"/>
      <c r="EB94" s="254"/>
      <c r="EC94" s="254"/>
    </row>
    <row r="95" spans="1:140" s="251" customFormat="1" ht="57" customHeight="1" x14ac:dyDescent="0.25">
      <c r="A95" s="612"/>
      <c r="B95" s="196" t="s">
        <v>213</v>
      </c>
      <c r="C95" s="581" t="s">
        <v>684</v>
      </c>
      <c r="D95" s="613"/>
      <c r="E95" s="614"/>
      <c r="F95" s="616"/>
      <c r="G95" s="196" t="s">
        <v>679</v>
      </c>
      <c r="H95" s="613"/>
      <c r="I95" s="618"/>
      <c r="J95" s="618"/>
      <c r="K95" s="622"/>
      <c r="L95" s="621"/>
      <c r="M95" s="629"/>
      <c r="N95" s="619"/>
      <c r="O95" s="620"/>
      <c r="P95" s="621"/>
      <c r="Q95" s="629"/>
      <c r="R95" s="629"/>
      <c r="S95" s="623"/>
      <c r="T95" s="544"/>
      <c r="U95" s="552"/>
      <c r="V95" s="435"/>
      <c r="W95" s="544"/>
      <c r="X95" s="542">
        <f t="shared" si="14"/>
        <v>0</v>
      </c>
      <c r="Y95" s="544">
        <v>12</v>
      </c>
      <c r="Z95" s="544">
        <v>12</v>
      </c>
      <c r="AA95" s="544">
        <v>27</v>
      </c>
      <c r="AB95" s="544">
        <v>12</v>
      </c>
      <c r="AC95" s="544">
        <v>22</v>
      </c>
      <c r="AD95" s="249">
        <f t="shared" si="15"/>
        <v>85</v>
      </c>
      <c r="AE95" s="623"/>
      <c r="AF95" s="618"/>
      <c r="AG95" s="661"/>
      <c r="AH95" s="623"/>
      <c r="AI95" s="628"/>
      <c r="AJ95" s="624"/>
      <c r="AK95" s="622"/>
      <c r="AL95" s="193"/>
      <c r="AM95" s="193"/>
      <c r="AN95" s="193"/>
      <c r="AO95" s="244"/>
      <c r="AP95" s="586" t="s">
        <v>681</v>
      </c>
      <c r="AQ95" s="583" t="s">
        <v>687</v>
      </c>
      <c r="AR95" s="584" t="s">
        <v>686</v>
      </c>
      <c r="AS95" s="445" t="s">
        <v>540</v>
      </c>
      <c r="AT95" s="471">
        <v>42461</v>
      </c>
      <c r="AU95" s="471">
        <v>42724</v>
      </c>
      <c r="AV95" s="445" t="s">
        <v>690</v>
      </c>
      <c r="AW95" s="454"/>
      <c r="AX95" s="191"/>
      <c r="AY95" s="250"/>
      <c r="AZ95" s="250"/>
      <c r="BA95" s="250"/>
      <c r="BB95" s="250"/>
      <c r="BC95" s="250"/>
      <c r="BD95" s="250"/>
      <c r="BE95" s="250"/>
      <c r="CC95" s="252"/>
      <c r="CF95" s="253"/>
      <c r="DU95" s="254"/>
      <c r="DV95" s="254"/>
      <c r="DW95" s="254"/>
      <c r="DX95" s="254"/>
      <c r="DY95" s="254"/>
      <c r="DZ95" s="254"/>
      <c r="EA95" s="254"/>
      <c r="EB95" s="254"/>
      <c r="EC95" s="254"/>
    </row>
    <row r="96" spans="1:140" s="251" customFormat="1" ht="59.25" customHeight="1" x14ac:dyDescent="0.25">
      <c r="A96" s="612"/>
      <c r="B96" s="196"/>
      <c r="C96" s="550"/>
      <c r="D96" s="613"/>
      <c r="E96" s="614"/>
      <c r="F96" s="616"/>
      <c r="G96" s="426"/>
      <c r="H96" s="613"/>
      <c r="I96" s="618"/>
      <c r="J96" s="618"/>
      <c r="K96" s="622"/>
      <c r="L96" s="621"/>
      <c r="M96" s="629"/>
      <c r="N96" s="619"/>
      <c r="O96" s="620"/>
      <c r="P96" s="621"/>
      <c r="Q96" s="629"/>
      <c r="R96" s="629"/>
      <c r="S96" s="623"/>
      <c r="T96" s="544"/>
      <c r="U96" s="426"/>
      <c r="V96" s="426"/>
      <c r="W96" s="544"/>
      <c r="X96" s="542">
        <f t="shared" si="14"/>
        <v>0</v>
      </c>
      <c r="Y96" s="544">
        <v>4</v>
      </c>
      <c r="Z96" s="544">
        <v>4</v>
      </c>
      <c r="AA96" s="544"/>
      <c r="AB96" s="544"/>
      <c r="AC96" s="544"/>
      <c r="AD96" s="453">
        <f t="shared" si="15"/>
        <v>8</v>
      </c>
      <c r="AE96" s="623"/>
      <c r="AF96" s="618"/>
      <c r="AG96" s="661"/>
      <c r="AH96" s="623"/>
      <c r="AI96" s="628"/>
      <c r="AJ96" s="624"/>
      <c r="AK96" s="622"/>
      <c r="AL96" s="255"/>
      <c r="AM96" s="195"/>
      <c r="AN96" s="195"/>
      <c r="AO96" s="244"/>
      <c r="AP96" s="503"/>
      <c r="AQ96" s="503"/>
      <c r="AR96" s="445"/>
      <c r="AS96" s="445"/>
      <c r="AT96" s="457"/>
      <c r="AU96" s="457"/>
      <c r="AV96" s="445"/>
      <c r="AW96" s="445"/>
      <c r="AX96" s="194"/>
      <c r="AY96" s="250"/>
      <c r="AZ96" s="250"/>
      <c r="BA96" s="250"/>
      <c r="BB96" s="250"/>
      <c r="BC96" s="250"/>
      <c r="BD96" s="250"/>
      <c r="BE96" s="250"/>
      <c r="CC96" s="252"/>
      <c r="CF96" s="253"/>
      <c r="DU96" s="254"/>
      <c r="DV96" s="254"/>
      <c r="DW96" s="254"/>
      <c r="DX96" s="254"/>
      <c r="DY96" s="254"/>
      <c r="DZ96" s="254"/>
      <c r="EA96" s="254"/>
      <c r="EB96" s="254"/>
      <c r="EC96" s="254"/>
    </row>
    <row r="97" spans="1:140" s="251" customFormat="1" ht="99" customHeight="1" x14ac:dyDescent="0.25">
      <c r="A97" s="612"/>
      <c r="B97" s="197"/>
      <c r="C97" s="198"/>
      <c r="D97" s="613"/>
      <c r="E97" s="614"/>
      <c r="F97" s="616"/>
      <c r="G97" s="426"/>
      <c r="H97" s="613"/>
      <c r="I97" s="618"/>
      <c r="J97" s="618"/>
      <c r="K97" s="622"/>
      <c r="L97" s="621"/>
      <c r="M97" s="629"/>
      <c r="N97" s="619"/>
      <c r="O97" s="620"/>
      <c r="P97" s="621"/>
      <c r="Q97" s="629"/>
      <c r="R97" s="629"/>
      <c r="S97" s="623"/>
      <c r="T97" s="544"/>
      <c r="U97" s="435"/>
      <c r="V97" s="435"/>
      <c r="W97" s="544"/>
      <c r="X97" s="542">
        <f t="shared" si="14"/>
        <v>0</v>
      </c>
      <c r="Y97" s="544"/>
      <c r="Z97" s="544"/>
      <c r="AA97" s="544"/>
      <c r="AB97" s="544"/>
      <c r="AC97" s="544"/>
      <c r="AD97" s="249">
        <f t="shared" si="15"/>
        <v>0</v>
      </c>
      <c r="AE97" s="623"/>
      <c r="AF97" s="618"/>
      <c r="AG97" s="661"/>
      <c r="AH97" s="623"/>
      <c r="AI97" s="628"/>
      <c r="AJ97" s="624"/>
      <c r="AK97" s="622"/>
      <c r="AL97" s="255"/>
      <c r="AM97" s="195"/>
      <c r="AN97" s="195"/>
      <c r="AO97" s="244"/>
      <c r="AP97" s="541"/>
      <c r="AQ97" s="541"/>
      <c r="AR97" s="445"/>
      <c r="AS97" s="445"/>
      <c r="AT97" s="457"/>
      <c r="AU97" s="457"/>
      <c r="AV97" s="447"/>
      <c r="AW97" s="445"/>
      <c r="AX97" s="194"/>
      <c r="AY97" s="250"/>
      <c r="AZ97" s="250"/>
      <c r="BA97" s="250"/>
      <c r="BB97" s="250"/>
      <c r="BC97" s="250"/>
      <c r="BD97" s="250"/>
      <c r="BE97" s="250"/>
      <c r="CC97" s="252"/>
      <c r="CF97" s="253"/>
      <c r="DU97" s="254"/>
      <c r="DV97" s="254"/>
      <c r="DW97" s="254"/>
      <c r="DX97" s="254"/>
      <c r="DY97" s="254"/>
      <c r="DZ97" s="254"/>
      <c r="EA97" s="254"/>
      <c r="EB97" s="254"/>
      <c r="EC97" s="254"/>
    </row>
    <row r="98" spans="1:140" s="251" customFormat="1" ht="81.75" customHeight="1" thickBot="1" x14ac:dyDescent="0.3">
      <c r="A98" s="612"/>
      <c r="B98" s="196"/>
      <c r="C98" s="198"/>
      <c r="D98" s="613"/>
      <c r="E98" s="614"/>
      <c r="F98" s="616"/>
      <c r="G98" s="547"/>
      <c r="H98" s="613"/>
      <c r="I98" s="618"/>
      <c r="J98" s="618"/>
      <c r="K98" s="622"/>
      <c r="L98" s="621"/>
      <c r="M98" s="629"/>
      <c r="N98" s="619"/>
      <c r="O98" s="620"/>
      <c r="P98" s="621"/>
      <c r="Q98" s="629"/>
      <c r="R98" s="629"/>
      <c r="S98" s="623"/>
      <c r="T98" s="544"/>
      <c r="U98" s="426"/>
      <c r="V98" s="426"/>
      <c r="W98" s="544"/>
      <c r="X98" s="542">
        <f t="shared" si="14"/>
        <v>0</v>
      </c>
      <c r="Y98" s="544"/>
      <c r="Z98" s="544"/>
      <c r="AA98" s="544"/>
      <c r="AB98" s="544"/>
      <c r="AC98" s="544"/>
      <c r="AD98" s="249">
        <f t="shared" si="15"/>
        <v>0</v>
      </c>
      <c r="AE98" s="623"/>
      <c r="AF98" s="618"/>
      <c r="AG98" s="661"/>
      <c r="AH98" s="623"/>
      <c r="AI98" s="628"/>
      <c r="AJ98" s="624"/>
      <c r="AK98" s="622"/>
      <c r="AL98" s="255"/>
      <c r="AM98" s="195"/>
      <c r="AN98" s="195"/>
      <c r="AO98" s="244"/>
      <c r="AP98" s="541"/>
      <c r="AQ98" s="541"/>
      <c r="AR98" s="445"/>
      <c r="AS98" s="445"/>
      <c r="AT98" s="457"/>
      <c r="AU98" s="457"/>
      <c r="AV98" s="445"/>
      <c r="AW98" s="454"/>
      <c r="AX98" s="194"/>
      <c r="AY98" s="250"/>
      <c r="AZ98" s="250"/>
      <c r="BA98" s="250"/>
      <c r="BB98" s="250"/>
      <c r="BC98" s="250"/>
      <c r="BD98" s="250"/>
      <c r="BE98" s="250"/>
      <c r="CC98" s="252"/>
      <c r="CF98" s="253"/>
      <c r="DU98" s="254"/>
      <c r="DV98" s="254"/>
      <c r="DW98" s="254"/>
      <c r="DX98" s="254"/>
      <c r="DY98" s="254"/>
      <c r="DZ98" s="254"/>
      <c r="EA98" s="254"/>
      <c r="EB98" s="254"/>
      <c r="EC98" s="254"/>
    </row>
    <row r="99" spans="1:140" s="251" customFormat="1" ht="87" customHeight="1" x14ac:dyDescent="0.25">
      <c r="A99" s="612"/>
      <c r="B99" s="549"/>
      <c r="C99" s="198"/>
      <c r="D99" s="613"/>
      <c r="E99" s="614"/>
      <c r="F99" s="616"/>
      <c r="G99" s="196"/>
      <c r="H99" s="613"/>
      <c r="I99" s="618"/>
      <c r="J99" s="618"/>
      <c r="K99" s="622"/>
      <c r="L99" s="621"/>
      <c r="M99" s="629"/>
      <c r="N99" s="619"/>
      <c r="O99" s="620"/>
      <c r="P99" s="621"/>
      <c r="Q99" s="629"/>
      <c r="R99" s="629"/>
      <c r="S99" s="623"/>
      <c r="T99" s="544"/>
      <c r="U99" s="544"/>
      <c r="V99" s="438"/>
      <c r="W99" s="544"/>
      <c r="X99" s="542">
        <f t="shared" si="14"/>
        <v>0</v>
      </c>
      <c r="Y99" s="544"/>
      <c r="Z99" s="544"/>
      <c r="AA99" s="544"/>
      <c r="AB99" s="544"/>
      <c r="AC99" s="544"/>
      <c r="AD99" s="249">
        <f t="shared" si="15"/>
        <v>0</v>
      </c>
      <c r="AE99" s="623"/>
      <c r="AF99" s="618"/>
      <c r="AG99" s="661"/>
      <c r="AH99" s="623"/>
      <c r="AI99" s="628"/>
      <c r="AJ99" s="624"/>
      <c r="AK99" s="622"/>
      <c r="AL99" s="255"/>
      <c r="AM99" s="195"/>
      <c r="AN99" s="195"/>
      <c r="AO99" s="244"/>
      <c r="AP99" s="541"/>
      <c r="AQ99" s="541"/>
      <c r="AR99" s="445"/>
      <c r="AS99" s="445"/>
      <c r="AT99" s="457"/>
      <c r="AU99" s="457"/>
      <c r="AV99" s="445"/>
      <c r="AW99" s="553"/>
      <c r="AX99" s="194"/>
      <c r="AY99" s="250"/>
      <c r="AZ99" s="250"/>
      <c r="BA99" s="250"/>
      <c r="BB99" s="250"/>
      <c r="BC99" s="250"/>
      <c r="BD99" s="250"/>
      <c r="BE99" s="250"/>
      <c r="CC99" s="252"/>
      <c r="CF99" s="253"/>
      <c r="DU99" s="254"/>
      <c r="DV99" s="254"/>
      <c r="DW99" s="254"/>
      <c r="DX99" s="254"/>
      <c r="DY99" s="254"/>
      <c r="DZ99" s="254"/>
      <c r="EA99" s="254"/>
      <c r="EB99" s="254"/>
      <c r="EC99" s="254"/>
    </row>
    <row r="100" spans="1:140" s="251" customFormat="1" ht="49.5" customHeight="1" x14ac:dyDescent="0.25">
      <c r="A100" s="256"/>
      <c r="B100" s="550"/>
      <c r="C100" s="198"/>
      <c r="D100" s="613"/>
      <c r="E100" s="614"/>
      <c r="F100" s="616"/>
      <c r="G100" s="196"/>
      <c r="H100" s="613"/>
      <c r="I100" s="618"/>
      <c r="J100" s="618"/>
      <c r="K100" s="622"/>
      <c r="L100" s="621"/>
      <c r="M100" s="629"/>
      <c r="N100" s="619"/>
      <c r="O100" s="620"/>
      <c r="P100" s="621"/>
      <c r="Q100" s="629"/>
      <c r="R100" s="629"/>
      <c r="S100" s="623"/>
      <c r="T100" s="544"/>
      <c r="U100" s="544"/>
      <c r="V100" s="544"/>
      <c r="W100" s="544"/>
      <c r="X100" s="542">
        <f t="shared" si="14"/>
        <v>0</v>
      </c>
      <c r="Y100" s="544"/>
      <c r="Z100" s="544"/>
      <c r="AA100" s="544"/>
      <c r="AB100" s="544"/>
      <c r="AC100" s="544"/>
      <c r="AD100" s="249">
        <f t="shared" si="15"/>
        <v>0</v>
      </c>
      <c r="AE100" s="623"/>
      <c r="AF100" s="618"/>
      <c r="AG100" s="661"/>
      <c r="AH100" s="623"/>
      <c r="AI100" s="628"/>
      <c r="AJ100" s="624"/>
      <c r="AK100" s="622"/>
      <c r="AL100" s="255"/>
      <c r="AM100" s="195"/>
      <c r="AN100" s="195"/>
      <c r="AO100" s="244"/>
      <c r="AP100" s="541"/>
      <c r="AQ100" s="541"/>
      <c r="AR100" s="445"/>
      <c r="AS100" s="445"/>
      <c r="AT100" s="457"/>
      <c r="AU100" s="460"/>
      <c r="AV100" s="445"/>
      <c r="AW100" s="553"/>
      <c r="AX100" s="194"/>
      <c r="AY100" s="250"/>
      <c r="AZ100" s="250"/>
      <c r="BA100" s="250"/>
      <c r="BB100" s="250"/>
      <c r="BC100" s="250"/>
      <c r="BD100" s="250"/>
      <c r="BE100" s="250"/>
      <c r="CC100" s="252"/>
      <c r="CF100" s="253"/>
      <c r="DU100" s="254"/>
      <c r="DV100" s="254"/>
      <c r="DW100" s="254"/>
      <c r="DX100" s="254"/>
      <c r="DY100" s="254"/>
      <c r="DZ100" s="254"/>
      <c r="EA100" s="254"/>
      <c r="EB100" s="254"/>
      <c r="EC100" s="254"/>
    </row>
    <row r="101" spans="1:140" s="251" customFormat="1" ht="69" customHeight="1" x14ac:dyDescent="0.25">
      <c r="A101" s="256"/>
      <c r="B101" s="550"/>
      <c r="C101" s="198"/>
      <c r="D101" s="613"/>
      <c r="E101" s="614"/>
      <c r="F101" s="616"/>
      <c r="G101" s="196"/>
      <c r="H101" s="613"/>
      <c r="I101" s="618"/>
      <c r="J101" s="618"/>
      <c r="K101" s="622"/>
      <c r="L101" s="621"/>
      <c r="M101" s="629"/>
      <c r="N101" s="619"/>
      <c r="O101" s="620"/>
      <c r="P101" s="621"/>
      <c r="Q101" s="629"/>
      <c r="R101" s="629"/>
      <c r="S101" s="623"/>
      <c r="T101" s="544"/>
      <c r="U101" s="544"/>
      <c r="V101" s="544"/>
      <c r="W101" s="544"/>
      <c r="X101" s="542">
        <f t="shared" si="14"/>
        <v>0</v>
      </c>
      <c r="Y101" s="544"/>
      <c r="Z101" s="544"/>
      <c r="AA101" s="544"/>
      <c r="AB101" s="544"/>
      <c r="AC101" s="544"/>
      <c r="AD101" s="249">
        <f t="shared" si="15"/>
        <v>0</v>
      </c>
      <c r="AE101" s="623"/>
      <c r="AF101" s="618"/>
      <c r="AG101" s="661"/>
      <c r="AH101" s="623"/>
      <c r="AI101" s="628"/>
      <c r="AJ101" s="624"/>
      <c r="AK101" s="622"/>
      <c r="AL101" s="255"/>
      <c r="AM101" s="195"/>
      <c r="AN101" s="195"/>
      <c r="AO101" s="244"/>
      <c r="AP101" s="541"/>
      <c r="AQ101" s="541"/>
      <c r="AR101" s="445"/>
      <c r="AS101" s="445"/>
      <c r="AT101" s="457"/>
      <c r="AU101" s="457"/>
      <c r="AV101" s="445"/>
      <c r="AW101" s="553"/>
      <c r="AX101" s="194"/>
      <c r="AY101" s="250"/>
      <c r="AZ101" s="250"/>
      <c r="BA101" s="250"/>
      <c r="BB101" s="250"/>
      <c r="BC101" s="250"/>
      <c r="BD101" s="250"/>
      <c r="BE101" s="250"/>
      <c r="CC101" s="252"/>
      <c r="CF101" s="253"/>
      <c r="DU101" s="254"/>
      <c r="DV101" s="254"/>
      <c r="DW101" s="254"/>
      <c r="DX101" s="254"/>
      <c r="DY101" s="254"/>
      <c r="DZ101" s="254"/>
      <c r="EA101" s="254"/>
      <c r="EB101" s="254"/>
      <c r="EC101" s="254"/>
    </row>
    <row r="102" spans="1:140" s="251" customFormat="1" ht="35.1" customHeight="1" x14ac:dyDescent="0.25">
      <c r="A102" s="256"/>
      <c r="B102" s="196"/>
      <c r="C102" s="198"/>
      <c r="D102" s="613"/>
      <c r="E102" s="614"/>
      <c r="F102" s="616"/>
      <c r="G102" s="196"/>
      <c r="H102" s="613"/>
      <c r="I102" s="618"/>
      <c r="J102" s="618"/>
      <c r="K102" s="622"/>
      <c r="L102" s="621"/>
      <c r="M102" s="629"/>
      <c r="N102" s="619"/>
      <c r="O102" s="620"/>
      <c r="P102" s="621"/>
      <c r="Q102" s="629"/>
      <c r="R102" s="629"/>
      <c r="S102" s="623"/>
      <c r="T102" s="544"/>
      <c r="U102" s="544"/>
      <c r="V102" s="544"/>
      <c r="W102" s="544"/>
      <c r="X102" s="542">
        <f t="shared" si="14"/>
        <v>0</v>
      </c>
      <c r="Y102" s="544"/>
      <c r="Z102" s="544"/>
      <c r="AA102" s="544"/>
      <c r="AB102" s="544"/>
      <c r="AC102" s="544"/>
      <c r="AD102" s="249">
        <f t="shared" si="15"/>
        <v>0</v>
      </c>
      <c r="AE102" s="623"/>
      <c r="AF102" s="618"/>
      <c r="AG102" s="661"/>
      <c r="AH102" s="623"/>
      <c r="AI102" s="628"/>
      <c r="AJ102" s="624"/>
      <c r="AK102" s="622"/>
      <c r="AL102" s="255"/>
      <c r="AM102" s="195"/>
      <c r="AN102" s="195"/>
      <c r="AO102" s="244"/>
      <c r="AP102" s="480"/>
      <c r="AQ102" s="480"/>
      <c r="AR102" s="461"/>
      <c r="AS102" s="461"/>
      <c r="AT102" s="457"/>
      <c r="AU102" s="457"/>
      <c r="AV102" s="461"/>
      <c r="AW102" s="213"/>
      <c r="AX102" s="194"/>
      <c r="AY102" s="250"/>
      <c r="AZ102" s="250"/>
      <c r="BA102" s="250"/>
      <c r="BB102" s="250"/>
      <c r="BC102" s="250"/>
      <c r="BD102" s="250"/>
      <c r="BE102" s="250"/>
      <c r="CC102" s="252"/>
      <c r="CF102" s="253"/>
      <c r="DU102" s="254"/>
      <c r="DV102" s="254"/>
      <c r="DW102" s="254"/>
      <c r="DX102" s="254"/>
      <c r="DY102" s="254"/>
      <c r="DZ102" s="254"/>
      <c r="EA102" s="254"/>
      <c r="EB102" s="254"/>
      <c r="EC102" s="254"/>
    </row>
    <row r="103" spans="1:140" s="251" customFormat="1" ht="35.1" customHeight="1" x14ac:dyDescent="0.25">
      <c r="A103" s="256"/>
      <c r="B103" s="196"/>
      <c r="C103" s="198"/>
      <c r="D103" s="613"/>
      <c r="E103" s="614"/>
      <c r="F103" s="616"/>
      <c r="G103" s="196"/>
      <c r="H103" s="613"/>
      <c r="I103" s="618"/>
      <c r="J103" s="618"/>
      <c r="K103" s="622"/>
      <c r="L103" s="621"/>
      <c r="M103" s="629"/>
      <c r="N103" s="619"/>
      <c r="O103" s="620"/>
      <c r="P103" s="621"/>
      <c r="Q103" s="629"/>
      <c r="R103" s="629"/>
      <c r="S103" s="623"/>
      <c r="T103" s="544"/>
      <c r="U103" s="544"/>
      <c r="V103" s="544"/>
      <c r="W103" s="544"/>
      <c r="X103" s="542">
        <f t="shared" si="14"/>
        <v>0</v>
      </c>
      <c r="Y103" s="544"/>
      <c r="Z103" s="544"/>
      <c r="AA103" s="544"/>
      <c r="AB103" s="544"/>
      <c r="AC103" s="544"/>
      <c r="AD103" s="249">
        <f t="shared" si="15"/>
        <v>0</v>
      </c>
      <c r="AE103" s="623"/>
      <c r="AF103" s="618"/>
      <c r="AG103" s="661"/>
      <c r="AH103" s="623"/>
      <c r="AI103" s="628"/>
      <c r="AJ103" s="624"/>
      <c r="AK103" s="622"/>
      <c r="AL103" s="255"/>
      <c r="AM103" s="195"/>
      <c r="AN103" s="195"/>
      <c r="AO103" s="244"/>
      <c r="AP103" s="480"/>
      <c r="AQ103" s="480"/>
      <c r="AR103" s="461"/>
      <c r="AS103" s="461"/>
      <c r="AT103" s="457"/>
      <c r="AU103" s="457"/>
      <c r="AV103" s="461"/>
      <c r="AW103" s="213"/>
      <c r="AX103" s="194"/>
      <c r="AY103" s="250"/>
      <c r="AZ103" s="250"/>
      <c r="BA103" s="250"/>
      <c r="BB103" s="250"/>
      <c r="BC103" s="250"/>
      <c r="BD103" s="250"/>
      <c r="BE103" s="250"/>
      <c r="CC103" s="252"/>
      <c r="CF103" s="253"/>
      <c r="DU103" s="254"/>
      <c r="DV103" s="254"/>
      <c r="DW103" s="254"/>
      <c r="DX103" s="254"/>
      <c r="DY103" s="254"/>
      <c r="DZ103" s="254"/>
      <c r="EA103" s="254"/>
      <c r="EB103" s="254"/>
      <c r="EC103" s="254"/>
    </row>
    <row r="104" spans="1:140" ht="35.1" customHeight="1" x14ac:dyDescent="0.25">
      <c r="A104" s="256"/>
      <c r="B104" s="257"/>
      <c r="C104" s="257"/>
      <c r="D104" s="613"/>
      <c r="E104" s="614"/>
      <c r="F104" s="617"/>
      <c r="G104" s="199"/>
      <c r="H104" s="613"/>
      <c r="I104" s="618"/>
      <c r="J104" s="618"/>
      <c r="K104" s="622"/>
      <c r="L104" s="621"/>
      <c r="M104" s="629"/>
      <c r="N104" s="619"/>
      <c r="O104" s="620"/>
      <c r="P104" s="621"/>
      <c r="Q104" s="629"/>
      <c r="R104" s="629"/>
      <c r="S104" s="623"/>
      <c r="T104" s="625" t="s">
        <v>413</v>
      </c>
      <c r="U104" s="625"/>
      <c r="V104" s="625"/>
      <c r="W104" s="625"/>
      <c r="X104" s="625"/>
      <c r="Y104" s="625"/>
      <c r="Z104" s="625"/>
      <c r="AA104" s="625"/>
      <c r="AB104" s="625"/>
      <c r="AC104" s="625"/>
      <c r="AD104" s="200">
        <f>SUMIF(AD93:AD103,"&gt;0")/IF(COUNTIF(AD93:AD103,"&gt;0")=0,1,COUNTIF(AD93:AD103,"&gt;0"))</f>
        <v>61.5</v>
      </c>
      <c r="AE104" s="623"/>
      <c r="AF104" s="618"/>
      <c r="AG104" s="661"/>
      <c r="AH104" s="623"/>
      <c r="AI104" s="628"/>
      <c r="AJ104" s="624"/>
      <c r="AK104" s="622"/>
      <c r="AL104" s="258"/>
      <c r="AM104" s="259"/>
      <c r="AN104" s="259"/>
      <c r="AO104" s="244"/>
      <c r="AP104" s="483"/>
      <c r="AQ104" s="483"/>
      <c r="AR104" s="259"/>
      <c r="AS104" s="259"/>
      <c r="AT104" s="260"/>
      <c r="AU104" s="260"/>
      <c r="AV104" s="259"/>
      <c r="AW104" s="259"/>
      <c r="AX104" s="261"/>
      <c r="ED104" s="216"/>
      <c r="EE104" s="216"/>
      <c r="EF104" s="216"/>
      <c r="EG104" s="216"/>
      <c r="EH104" s="216"/>
      <c r="EI104" s="216"/>
      <c r="EJ104" s="216"/>
    </row>
    <row r="105" spans="1:140" ht="35.1" customHeight="1" x14ac:dyDescent="0.25">
      <c r="A105" s="228"/>
      <c r="B105" s="257"/>
      <c r="C105" s="405"/>
      <c r="D105" s="406"/>
      <c r="E105" s="407"/>
      <c r="F105" s="406"/>
      <c r="G105" s="405"/>
      <c r="H105" s="259"/>
      <c r="I105" s="259"/>
      <c r="J105" s="408"/>
      <c r="K105" s="408"/>
      <c r="L105" s="409"/>
      <c r="M105" s="410"/>
      <c r="N105" s="408"/>
      <c r="O105" s="408"/>
      <c r="P105" s="411"/>
      <c r="Q105" s="410"/>
      <c r="R105" s="410"/>
      <c r="S105" s="230"/>
      <c r="T105" s="412"/>
      <c r="U105" s="412"/>
      <c r="V105" s="412"/>
      <c r="W105" s="413"/>
      <c r="X105" s="412"/>
      <c r="Y105" s="409"/>
      <c r="Z105" s="409"/>
      <c r="AA105" s="409"/>
      <c r="AB105" s="409"/>
      <c r="AC105" s="409"/>
      <c r="AD105" s="409"/>
      <c r="AE105" s="414"/>
      <c r="AF105" s="415"/>
      <c r="AG105" s="414"/>
      <c r="AH105" s="414"/>
      <c r="AI105" s="414"/>
      <c r="AJ105" s="416"/>
      <c r="AK105" s="259"/>
      <c r="AL105" s="258"/>
      <c r="AM105" s="259"/>
      <c r="AN105" s="259"/>
      <c r="AO105" s="244"/>
      <c r="AP105" s="483"/>
      <c r="AQ105" s="483"/>
      <c r="AR105" s="259"/>
      <c r="AS105" s="259"/>
      <c r="AT105" s="260"/>
      <c r="AU105" s="260"/>
      <c r="AV105" s="259"/>
      <c r="AW105" s="259"/>
      <c r="AX105" s="261"/>
      <c r="ED105" s="216"/>
      <c r="EE105" s="216"/>
      <c r="EF105" s="216"/>
      <c r="EG105" s="216"/>
      <c r="EH105" s="216"/>
      <c r="EI105" s="216"/>
      <c r="EJ105" s="216"/>
    </row>
    <row r="106" spans="1:140" s="251" customFormat="1" ht="87" customHeight="1" x14ac:dyDescent="0.25">
      <c r="A106" s="612"/>
      <c r="B106" s="197" t="s">
        <v>213</v>
      </c>
      <c r="C106" s="514" t="s">
        <v>473</v>
      </c>
      <c r="D106" s="613" t="s">
        <v>438</v>
      </c>
      <c r="E106" s="614" t="s">
        <v>691</v>
      </c>
      <c r="F106" s="615" t="s">
        <v>440</v>
      </c>
      <c r="G106" s="196" t="s">
        <v>481</v>
      </c>
      <c r="H106" s="613" t="s">
        <v>83</v>
      </c>
      <c r="I106" s="618" t="s">
        <v>512</v>
      </c>
      <c r="J106" s="619" t="s">
        <v>170</v>
      </c>
      <c r="K106" s="620" t="s">
        <v>224</v>
      </c>
      <c r="L106" s="621" t="str">
        <f>IF(K106=0," ",VLOOKUP(K106,CC$218:CD$232,2,0))</f>
        <v>IMPROBABLE</v>
      </c>
      <c r="M106" s="621">
        <f>IF(K106=0," ",VLOOKUP(K106,CC$218:CE$232,3,0))</f>
        <v>2</v>
      </c>
      <c r="N106" s="626" t="s">
        <v>102</v>
      </c>
      <c r="O106" s="626" t="s">
        <v>253</v>
      </c>
      <c r="P106" s="621" t="str">
        <f>IF(O106=0," ",VLOOKUP(O106,CC$245:CD$284,2,0))</f>
        <v>MODERADO</v>
      </c>
      <c r="Q106" s="621">
        <f>IF(O106=0," ",VLOOKUP(O106,CC$245:CE$284,3,0))</f>
        <v>3</v>
      </c>
      <c r="R106" s="621" t="str">
        <f>CONCATENATE(M106,Q106)</f>
        <v>23</v>
      </c>
      <c r="S106" s="623" t="str">
        <f>IF(M106=" ","FALTAN DATOS PREVIOS",IF(Q106=" ","FALTAN DATOS PREVIOS",VLOOKUP(R106,CC$287:CD$312,2,0)))</f>
        <v>Medio</v>
      </c>
      <c r="T106" s="544">
        <v>1</v>
      </c>
      <c r="U106" s="574" t="s">
        <v>516</v>
      </c>
      <c r="V106" s="196" t="s">
        <v>516</v>
      </c>
      <c r="W106" s="544" t="s">
        <v>145</v>
      </c>
      <c r="X106" s="542">
        <f t="shared" ref="X106:X114" si="16">IF(W106="CORRECTIVO",5,IF(W106="PREVENTIVO",15,0))</f>
        <v>15</v>
      </c>
      <c r="Y106" s="544">
        <v>12</v>
      </c>
      <c r="Z106" s="544">
        <v>4</v>
      </c>
      <c r="AA106" s="544">
        <v>18</v>
      </c>
      <c r="AB106" s="544">
        <v>12</v>
      </c>
      <c r="AC106" s="544">
        <v>8</v>
      </c>
      <c r="AD106" s="249">
        <f>SUM(Y106:AC106)+X106</f>
        <v>69</v>
      </c>
      <c r="AE106" s="621" t="str">
        <f>IF(AD115&lt;51,IF(AD115=0,"NO HA DEFINIDO CONTROL", "BAJA"),(IF(AD115&gt; 76,"ALTA","MEDIA")))</f>
        <v>MEDIA</v>
      </c>
      <c r="AF106" s="622" t="s">
        <v>2</v>
      </c>
      <c r="AG106" s="621">
        <f>IF(AF106="PROBABILIDAD",IF(AE106="ALTA",IF(M106&lt;=2,1,M106-2),IF(AE106="MEDIA",IF(M106&lt;=2,1,M106-1),M106)),M106)</f>
        <v>1</v>
      </c>
      <c r="AH106" s="621">
        <f>IF(AF106="IMPACTO",IF(AE106="ALTA",IF(Q106&lt;=2,1,Q106-2),IF(AE106="MEDIA",IF(Q106&lt;=2,1,Q106-1),Q106)),Q106)</f>
        <v>3</v>
      </c>
      <c r="AI106" s="628" t="str">
        <f>CONCATENATE(AG106,AH106)</f>
        <v>13</v>
      </c>
      <c r="AJ106" s="624" t="str">
        <f>+VLOOKUP(AI106,$CC$288:$CD$313,2,0)</f>
        <v>Medio</v>
      </c>
      <c r="AK106" s="621"/>
      <c r="AL106" s="193"/>
      <c r="AM106" s="193"/>
      <c r="AN106" s="197"/>
      <c r="AO106" s="244"/>
      <c r="AP106" s="506" t="s">
        <v>591</v>
      </c>
      <c r="AQ106" s="487" t="s">
        <v>545</v>
      </c>
      <c r="AR106" s="445" t="s">
        <v>546</v>
      </c>
      <c r="AS106" s="445" t="s">
        <v>529</v>
      </c>
      <c r="AT106" s="471">
        <v>42370</v>
      </c>
      <c r="AU106" s="471">
        <v>42551</v>
      </c>
      <c r="AV106" s="461" t="s">
        <v>622</v>
      </c>
      <c r="AW106" s="191"/>
      <c r="AX106" s="191"/>
      <c r="AY106" s="250"/>
      <c r="AZ106" s="250"/>
      <c r="BA106" s="250"/>
      <c r="BB106" s="250"/>
      <c r="BC106" s="250"/>
      <c r="BD106" s="250"/>
      <c r="BE106" s="250"/>
      <c r="CC106" s="252"/>
      <c r="CF106" s="253"/>
      <c r="DU106" s="254"/>
      <c r="DV106" s="254"/>
      <c r="DW106" s="254"/>
      <c r="DX106" s="254"/>
      <c r="DY106" s="254"/>
      <c r="DZ106" s="254"/>
      <c r="EA106" s="254"/>
      <c r="EB106" s="254"/>
      <c r="EC106" s="254"/>
    </row>
    <row r="107" spans="1:140" s="251" customFormat="1" ht="93.75" customHeight="1" x14ac:dyDescent="0.25">
      <c r="A107" s="612"/>
      <c r="B107" s="197" t="s">
        <v>213</v>
      </c>
      <c r="C107" s="569" t="s">
        <v>474</v>
      </c>
      <c r="D107" s="613"/>
      <c r="E107" s="614"/>
      <c r="F107" s="616"/>
      <c r="G107" s="196" t="s">
        <v>482</v>
      </c>
      <c r="H107" s="613"/>
      <c r="I107" s="618"/>
      <c r="J107" s="619"/>
      <c r="K107" s="620"/>
      <c r="L107" s="621"/>
      <c r="M107" s="621"/>
      <c r="N107" s="626"/>
      <c r="O107" s="626"/>
      <c r="P107" s="621"/>
      <c r="Q107" s="621"/>
      <c r="R107" s="621"/>
      <c r="S107" s="623"/>
      <c r="T107" s="544">
        <v>2</v>
      </c>
      <c r="U107" s="575" t="s">
        <v>515</v>
      </c>
      <c r="V107" s="196" t="s">
        <v>515</v>
      </c>
      <c r="W107" s="544" t="s">
        <v>145</v>
      </c>
      <c r="X107" s="542">
        <f t="shared" si="16"/>
        <v>15</v>
      </c>
      <c r="Y107" s="544">
        <v>12</v>
      </c>
      <c r="Z107" s="544">
        <v>12</v>
      </c>
      <c r="AA107" s="544">
        <v>18</v>
      </c>
      <c r="AB107" s="544">
        <v>12</v>
      </c>
      <c r="AC107" s="544">
        <v>8</v>
      </c>
      <c r="AD107" s="249">
        <f>SUM(Y107:AC107)+X107</f>
        <v>77</v>
      </c>
      <c r="AE107" s="621"/>
      <c r="AF107" s="622"/>
      <c r="AG107" s="621"/>
      <c r="AH107" s="621"/>
      <c r="AI107" s="628"/>
      <c r="AJ107" s="624"/>
      <c r="AK107" s="621"/>
      <c r="AL107" s="193"/>
      <c r="AM107" s="193"/>
      <c r="AN107" s="193"/>
      <c r="AO107" s="244"/>
      <c r="AP107" s="569" t="s">
        <v>594</v>
      </c>
      <c r="AQ107" s="480" t="s">
        <v>594</v>
      </c>
      <c r="AR107" s="461" t="s">
        <v>595</v>
      </c>
      <c r="AS107" s="445" t="s">
        <v>547</v>
      </c>
      <c r="AT107" s="471">
        <v>42370</v>
      </c>
      <c r="AU107" s="471">
        <v>42724</v>
      </c>
      <c r="AV107" s="461" t="s">
        <v>624</v>
      </c>
      <c r="AX107" s="191"/>
      <c r="AY107" s="250"/>
      <c r="AZ107" s="250"/>
      <c r="BA107" s="250"/>
      <c r="BB107" s="250"/>
      <c r="BC107" s="250"/>
      <c r="BD107" s="250"/>
      <c r="BE107" s="250"/>
      <c r="CC107" s="252"/>
      <c r="CF107" s="253"/>
      <c r="DU107" s="254"/>
      <c r="DV107" s="254"/>
      <c r="DW107" s="254"/>
      <c r="DX107" s="254"/>
      <c r="DY107" s="254"/>
      <c r="DZ107" s="254"/>
      <c r="EA107" s="254"/>
      <c r="EB107" s="254"/>
      <c r="EC107" s="254"/>
    </row>
    <row r="108" spans="1:140" s="251" customFormat="1" ht="97.5" customHeight="1" x14ac:dyDescent="0.25">
      <c r="A108" s="612"/>
      <c r="B108" s="197" t="s">
        <v>213</v>
      </c>
      <c r="C108" s="570" t="s">
        <v>475</v>
      </c>
      <c r="D108" s="613"/>
      <c r="E108" s="614"/>
      <c r="F108" s="616"/>
      <c r="G108" s="196" t="s">
        <v>483</v>
      </c>
      <c r="H108" s="613"/>
      <c r="I108" s="618"/>
      <c r="J108" s="619"/>
      <c r="K108" s="620"/>
      <c r="L108" s="621"/>
      <c r="M108" s="621"/>
      <c r="N108" s="626"/>
      <c r="O108" s="626"/>
      <c r="P108" s="621"/>
      <c r="Q108" s="621"/>
      <c r="R108" s="621"/>
      <c r="S108" s="623"/>
      <c r="T108" s="544">
        <v>3</v>
      </c>
      <c r="U108" s="448" t="s">
        <v>533</v>
      </c>
      <c r="V108" s="196" t="s">
        <v>534</v>
      </c>
      <c r="W108" s="544" t="s">
        <v>145</v>
      </c>
      <c r="X108" s="542">
        <f t="shared" si="16"/>
        <v>15</v>
      </c>
      <c r="Y108" s="544">
        <v>4</v>
      </c>
      <c r="Z108" s="544"/>
      <c r="AA108" s="544"/>
      <c r="AB108" s="544"/>
      <c r="AC108" s="544"/>
      <c r="AD108" s="453">
        <f>SUM(Y108:AC108)+X108</f>
        <v>19</v>
      </c>
      <c r="AE108" s="621"/>
      <c r="AF108" s="622"/>
      <c r="AG108" s="621"/>
      <c r="AH108" s="621"/>
      <c r="AI108" s="628"/>
      <c r="AJ108" s="624"/>
      <c r="AK108" s="621"/>
      <c r="AL108" s="193"/>
      <c r="AM108" s="193"/>
      <c r="AN108" s="193"/>
      <c r="AO108" s="244"/>
      <c r="AP108" s="507" t="s">
        <v>590</v>
      </c>
      <c r="AQ108" s="464" t="s">
        <v>592</v>
      </c>
      <c r="AR108" s="461" t="s">
        <v>593</v>
      </c>
      <c r="AS108" s="445" t="s">
        <v>547</v>
      </c>
      <c r="AT108" s="471">
        <v>42370</v>
      </c>
      <c r="AU108" s="471">
        <v>42724</v>
      </c>
      <c r="AV108" s="461" t="s">
        <v>623</v>
      </c>
      <c r="AW108" s="191"/>
      <c r="AX108" s="191"/>
      <c r="AY108" s="250"/>
      <c r="AZ108" s="250"/>
      <c r="BA108" s="250"/>
      <c r="BB108" s="250"/>
      <c r="BC108" s="250"/>
      <c r="BD108" s="250"/>
      <c r="BE108" s="250"/>
      <c r="CC108" s="252"/>
      <c r="CF108" s="253"/>
      <c r="DU108" s="254"/>
      <c r="DV108" s="254"/>
      <c r="DW108" s="254"/>
      <c r="DX108" s="254"/>
      <c r="DY108" s="254"/>
      <c r="DZ108" s="254"/>
      <c r="EA108" s="254"/>
      <c r="EB108" s="254"/>
      <c r="EC108" s="254"/>
    </row>
    <row r="109" spans="1:140" s="251" customFormat="1" ht="207" customHeight="1" x14ac:dyDescent="0.25">
      <c r="A109" s="612"/>
      <c r="B109" s="197" t="s">
        <v>213</v>
      </c>
      <c r="C109" s="507" t="s">
        <v>476</v>
      </c>
      <c r="D109" s="613"/>
      <c r="E109" s="614"/>
      <c r="F109" s="616"/>
      <c r="G109" s="196" t="s">
        <v>484</v>
      </c>
      <c r="H109" s="613"/>
      <c r="I109" s="618"/>
      <c r="J109" s="619"/>
      <c r="K109" s="620"/>
      <c r="L109" s="621"/>
      <c r="M109" s="621"/>
      <c r="N109" s="626"/>
      <c r="O109" s="626"/>
      <c r="P109" s="621"/>
      <c r="Q109" s="621"/>
      <c r="R109" s="621"/>
      <c r="S109" s="623"/>
      <c r="T109" s="544"/>
      <c r="U109" s="191"/>
      <c r="V109" s="191"/>
      <c r="W109" s="544"/>
      <c r="X109" s="542">
        <f t="shared" si="16"/>
        <v>0</v>
      </c>
      <c r="Y109" s="544"/>
      <c r="Z109" s="544"/>
      <c r="AA109" s="544"/>
      <c r="AB109" s="544"/>
      <c r="AC109" s="544"/>
      <c r="AD109" s="249">
        <f t="shared" ref="AD109:AD114" si="17">SUM(Y109:AC109)+X109</f>
        <v>0</v>
      </c>
      <c r="AE109" s="621"/>
      <c r="AF109" s="622"/>
      <c r="AG109" s="621"/>
      <c r="AH109" s="621"/>
      <c r="AI109" s="628"/>
      <c r="AJ109" s="624"/>
      <c r="AK109" s="621"/>
      <c r="AL109" s="193"/>
      <c r="AM109" s="193"/>
      <c r="AN109" s="193"/>
      <c r="AO109" s="244"/>
      <c r="AP109" s="507" t="s">
        <v>656</v>
      </c>
      <c r="AQ109" s="498" t="s">
        <v>663</v>
      </c>
      <c r="AR109" s="543" t="s">
        <v>593</v>
      </c>
      <c r="AS109" s="445" t="s">
        <v>547</v>
      </c>
      <c r="AT109" s="471">
        <v>42370</v>
      </c>
      <c r="AU109" s="471">
        <v>42724</v>
      </c>
      <c r="AV109" s="543" t="s">
        <v>623</v>
      </c>
      <c r="AW109" s="191"/>
      <c r="AX109" s="191"/>
      <c r="AY109" s="250"/>
      <c r="AZ109" s="250"/>
      <c r="BA109" s="250"/>
      <c r="BB109" s="250"/>
      <c r="BC109" s="250"/>
      <c r="BD109" s="250"/>
      <c r="BE109" s="250"/>
      <c r="CC109" s="252"/>
      <c r="CF109" s="253"/>
      <c r="DU109" s="254"/>
      <c r="DV109" s="254"/>
      <c r="DW109" s="254"/>
      <c r="DX109" s="254"/>
      <c r="DY109" s="254"/>
      <c r="DZ109" s="254"/>
      <c r="EA109" s="254"/>
      <c r="EB109" s="254"/>
      <c r="EC109" s="254"/>
    </row>
    <row r="110" spans="1:140" s="251" customFormat="1" ht="57" customHeight="1" x14ac:dyDescent="0.25">
      <c r="A110" s="612"/>
      <c r="B110" s="197" t="s">
        <v>212</v>
      </c>
      <c r="C110" s="497" t="s">
        <v>477</v>
      </c>
      <c r="D110" s="613"/>
      <c r="E110" s="614"/>
      <c r="F110" s="616"/>
      <c r="G110" s="559" t="s">
        <v>485</v>
      </c>
      <c r="H110" s="613"/>
      <c r="I110" s="618"/>
      <c r="J110" s="619"/>
      <c r="K110" s="620"/>
      <c r="L110" s="621"/>
      <c r="M110" s="621"/>
      <c r="N110" s="626"/>
      <c r="O110" s="626"/>
      <c r="P110" s="621"/>
      <c r="Q110" s="621"/>
      <c r="R110" s="621"/>
      <c r="S110" s="623"/>
      <c r="T110" s="544"/>
      <c r="U110" s="191"/>
      <c r="V110" s="191"/>
      <c r="W110" s="544"/>
      <c r="X110" s="542">
        <f t="shared" si="16"/>
        <v>0</v>
      </c>
      <c r="Y110" s="544"/>
      <c r="Z110" s="544"/>
      <c r="AA110" s="544"/>
      <c r="AB110" s="544"/>
      <c r="AC110" s="544"/>
      <c r="AD110" s="249">
        <f t="shared" si="17"/>
        <v>0</v>
      </c>
      <c r="AE110" s="621"/>
      <c r="AF110" s="622"/>
      <c r="AG110" s="621"/>
      <c r="AH110" s="621"/>
      <c r="AI110" s="628"/>
      <c r="AJ110" s="624"/>
      <c r="AK110" s="621"/>
      <c r="AL110" s="193"/>
      <c r="AM110" s="193"/>
      <c r="AN110" s="193"/>
      <c r="AO110" s="244"/>
      <c r="AP110" s="482"/>
      <c r="AQ110" s="482"/>
      <c r="AR110" s="447"/>
      <c r="AS110" s="447"/>
      <c r="AT110" s="460"/>
      <c r="AU110" s="460"/>
      <c r="AV110" s="447"/>
      <c r="AW110" s="191"/>
      <c r="AX110" s="191"/>
      <c r="AY110" s="250"/>
      <c r="AZ110" s="250"/>
      <c r="BA110" s="250"/>
      <c r="BB110" s="250"/>
      <c r="BC110" s="250"/>
      <c r="BD110" s="250"/>
      <c r="BE110" s="250"/>
      <c r="CC110" s="252"/>
      <c r="CF110" s="253"/>
      <c r="DU110" s="254"/>
      <c r="DV110" s="254"/>
      <c r="DW110" s="254"/>
      <c r="DX110" s="254"/>
      <c r="DY110" s="254"/>
      <c r="DZ110" s="254"/>
      <c r="EA110" s="254"/>
      <c r="EB110" s="254"/>
      <c r="EC110" s="254"/>
    </row>
    <row r="111" spans="1:140" s="251" customFormat="1" ht="54" customHeight="1" x14ac:dyDescent="0.25">
      <c r="A111" s="612"/>
      <c r="B111" s="197" t="s">
        <v>213</v>
      </c>
      <c r="C111" s="571" t="s">
        <v>478</v>
      </c>
      <c r="D111" s="613"/>
      <c r="E111" s="614"/>
      <c r="F111" s="616"/>
      <c r="G111" s="404"/>
      <c r="H111" s="613"/>
      <c r="I111" s="618"/>
      <c r="J111" s="619"/>
      <c r="K111" s="620"/>
      <c r="L111" s="621"/>
      <c r="M111" s="621"/>
      <c r="N111" s="626"/>
      <c r="O111" s="626"/>
      <c r="P111" s="621"/>
      <c r="Q111" s="621"/>
      <c r="R111" s="621"/>
      <c r="S111" s="623"/>
      <c r="T111" s="544"/>
      <c r="U111" s="191"/>
      <c r="V111" s="191"/>
      <c r="W111" s="544"/>
      <c r="X111" s="542">
        <f t="shared" si="16"/>
        <v>0</v>
      </c>
      <c r="Y111" s="544"/>
      <c r="Z111" s="544"/>
      <c r="AA111" s="544"/>
      <c r="AB111" s="544"/>
      <c r="AC111" s="544"/>
      <c r="AD111" s="249">
        <f t="shared" si="17"/>
        <v>0</v>
      </c>
      <c r="AE111" s="621"/>
      <c r="AF111" s="622"/>
      <c r="AG111" s="621"/>
      <c r="AH111" s="621"/>
      <c r="AI111" s="628"/>
      <c r="AJ111" s="624"/>
      <c r="AK111" s="621"/>
      <c r="AL111" s="193"/>
      <c r="AM111" s="193"/>
      <c r="AN111" s="193"/>
      <c r="AO111" s="244"/>
      <c r="AP111" s="522"/>
      <c r="AQ111" s="522"/>
      <c r="AR111" s="522"/>
      <c r="AS111" s="522"/>
      <c r="AT111" s="522"/>
      <c r="AU111" s="522"/>
      <c r="AV111" s="522"/>
      <c r="AW111" s="191"/>
      <c r="AX111" s="191"/>
      <c r="AY111" s="250"/>
      <c r="AZ111" s="250"/>
      <c r="BA111" s="250"/>
      <c r="BB111" s="250"/>
      <c r="BC111" s="250"/>
      <c r="BD111" s="250"/>
      <c r="BE111" s="250"/>
      <c r="CC111" s="252"/>
      <c r="CF111" s="253"/>
      <c r="DU111" s="254"/>
      <c r="DV111" s="254"/>
      <c r="DW111" s="254"/>
      <c r="DX111" s="254"/>
      <c r="DY111" s="254"/>
      <c r="DZ111" s="254"/>
      <c r="EA111" s="254"/>
      <c r="EB111" s="254"/>
      <c r="EC111" s="254"/>
    </row>
    <row r="112" spans="1:140" s="251" customFormat="1" ht="72.75" customHeight="1" x14ac:dyDescent="0.25">
      <c r="A112" s="612"/>
      <c r="B112" s="197" t="s">
        <v>213</v>
      </c>
      <c r="C112" s="572" t="s">
        <v>479</v>
      </c>
      <c r="D112" s="613"/>
      <c r="E112" s="614"/>
      <c r="F112" s="616"/>
      <c r="G112" s="404"/>
      <c r="H112" s="613"/>
      <c r="I112" s="618"/>
      <c r="J112" s="619"/>
      <c r="K112" s="620"/>
      <c r="L112" s="621"/>
      <c r="M112" s="621"/>
      <c r="N112" s="626"/>
      <c r="O112" s="626"/>
      <c r="P112" s="621"/>
      <c r="Q112" s="621"/>
      <c r="R112" s="621"/>
      <c r="S112" s="623"/>
      <c r="T112" s="544"/>
      <c r="U112" s="191"/>
      <c r="V112" s="191"/>
      <c r="W112" s="544"/>
      <c r="X112" s="542">
        <f t="shared" si="16"/>
        <v>0</v>
      </c>
      <c r="Y112" s="544"/>
      <c r="Z112" s="544"/>
      <c r="AA112" s="544"/>
      <c r="AB112" s="544"/>
      <c r="AC112" s="544"/>
      <c r="AD112" s="249">
        <f t="shared" si="17"/>
        <v>0</v>
      </c>
      <c r="AE112" s="621"/>
      <c r="AF112" s="622"/>
      <c r="AG112" s="621"/>
      <c r="AH112" s="621"/>
      <c r="AI112" s="628"/>
      <c r="AJ112" s="624"/>
      <c r="AK112" s="621"/>
      <c r="AL112" s="193"/>
      <c r="AM112" s="193"/>
      <c r="AN112" s="193"/>
      <c r="AO112" s="244"/>
      <c r="AP112" s="464"/>
      <c r="AQ112" s="464"/>
      <c r="AR112" s="445"/>
      <c r="AS112" s="445"/>
      <c r="AT112" s="457"/>
      <c r="AU112" s="457"/>
      <c r="AV112" s="461"/>
      <c r="AW112" s="191"/>
      <c r="AX112" s="191"/>
      <c r="AY112" s="250"/>
      <c r="AZ112" s="250"/>
      <c r="BA112" s="250"/>
      <c r="BB112" s="250"/>
      <c r="BC112" s="250"/>
      <c r="BD112" s="250"/>
      <c r="BE112" s="250"/>
      <c r="CC112" s="252"/>
      <c r="CF112" s="253"/>
      <c r="DU112" s="254"/>
      <c r="DV112" s="254"/>
      <c r="DW112" s="254"/>
      <c r="DX112" s="254"/>
      <c r="DY112" s="254"/>
      <c r="DZ112" s="254"/>
      <c r="EA112" s="254"/>
      <c r="EB112" s="254"/>
      <c r="EC112" s="254"/>
    </row>
    <row r="113" spans="1:140" s="251" customFormat="1" ht="35.1" customHeight="1" x14ac:dyDescent="0.25">
      <c r="A113" s="612"/>
      <c r="B113" s="197" t="s">
        <v>214</v>
      </c>
      <c r="C113" s="573" t="s">
        <v>480</v>
      </c>
      <c r="D113" s="613"/>
      <c r="E113" s="614"/>
      <c r="F113" s="616"/>
      <c r="G113" s="404"/>
      <c r="H113" s="613"/>
      <c r="I113" s="618"/>
      <c r="J113" s="619"/>
      <c r="K113" s="620"/>
      <c r="L113" s="621"/>
      <c r="M113" s="621"/>
      <c r="N113" s="626"/>
      <c r="O113" s="626"/>
      <c r="P113" s="621"/>
      <c r="Q113" s="621"/>
      <c r="R113" s="621"/>
      <c r="S113" s="623"/>
      <c r="T113" s="544"/>
      <c r="U113" s="191"/>
      <c r="V113" s="191"/>
      <c r="W113" s="544"/>
      <c r="X113" s="542">
        <f t="shared" si="16"/>
        <v>0</v>
      </c>
      <c r="Y113" s="544"/>
      <c r="Z113" s="544"/>
      <c r="AA113" s="544"/>
      <c r="AB113" s="544"/>
      <c r="AC113" s="544"/>
      <c r="AD113" s="249">
        <f t="shared" si="17"/>
        <v>0</v>
      </c>
      <c r="AE113" s="621"/>
      <c r="AF113" s="622"/>
      <c r="AG113" s="621"/>
      <c r="AH113" s="621"/>
      <c r="AI113" s="628"/>
      <c r="AJ113" s="624"/>
      <c r="AK113" s="621"/>
      <c r="AL113" s="193"/>
      <c r="AM113" s="193"/>
      <c r="AN113" s="193"/>
      <c r="AO113" s="244"/>
      <c r="AP113" s="464"/>
      <c r="AQ113" s="464"/>
      <c r="AR113" s="445"/>
      <c r="AS113" s="445"/>
      <c r="AT113" s="457"/>
      <c r="AU113" s="457"/>
      <c r="AV113" s="461"/>
      <c r="AW113" s="191"/>
      <c r="AX113" s="191"/>
      <c r="AY113" s="250"/>
      <c r="AZ113" s="250"/>
      <c r="BA113" s="250"/>
      <c r="BB113" s="250"/>
      <c r="BC113" s="250"/>
      <c r="BD113" s="250"/>
      <c r="BE113" s="250"/>
      <c r="CC113" s="252"/>
      <c r="CF113" s="253"/>
      <c r="DU113" s="254"/>
      <c r="DV113" s="254"/>
      <c r="DW113" s="254"/>
      <c r="DX113" s="254"/>
      <c r="DY113" s="254"/>
      <c r="DZ113" s="254"/>
      <c r="EA113" s="254"/>
      <c r="EB113" s="254"/>
      <c r="EC113" s="254"/>
    </row>
    <row r="114" spans="1:140" s="251" customFormat="1" ht="35.1" customHeight="1" x14ac:dyDescent="0.25">
      <c r="A114" s="612"/>
      <c r="B114" s="429"/>
      <c r="C114" s="212"/>
      <c r="D114" s="613"/>
      <c r="E114" s="614"/>
      <c r="F114" s="616"/>
      <c r="G114" s="404"/>
      <c r="H114" s="613"/>
      <c r="I114" s="618"/>
      <c r="J114" s="619"/>
      <c r="K114" s="620"/>
      <c r="L114" s="621"/>
      <c r="M114" s="621"/>
      <c r="N114" s="626"/>
      <c r="O114" s="626"/>
      <c r="P114" s="621"/>
      <c r="Q114" s="621"/>
      <c r="R114" s="621"/>
      <c r="S114" s="623"/>
      <c r="T114" s="544"/>
      <c r="U114" s="544"/>
      <c r="V114" s="544"/>
      <c r="W114" s="544"/>
      <c r="X114" s="542">
        <f t="shared" si="16"/>
        <v>0</v>
      </c>
      <c r="Y114" s="544"/>
      <c r="Z114" s="544"/>
      <c r="AA114" s="544"/>
      <c r="AB114" s="544"/>
      <c r="AC114" s="544"/>
      <c r="AD114" s="249">
        <f t="shared" si="17"/>
        <v>0</v>
      </c>
      <c r="AE114" s="621"/>
      <c r="AF114" s="622"/>
      <c r="AG114" s="621"/>
      <c r="AH114" s="621"/>
      <c r="AI114" s="628"/>
      <c r="AJ114" s="624"/>
      <c r="AK114" s="621"/>
      <c r="AL114" s="255"/>
      <c r="AM114" s="195"/>
      <c r="AN114" s="195"/>
      <c r="AO114" s="244"/>
      <c r="AP114" s="464"/>
      <c r="AQ114" s="464"/>
      <c r="AR114" s="445"/>
      <c r="AS114" s="445"/>
      <c r="AT114" s="457"/>
      <c r="AU114" s="457"/>
      <c r="AV114" s="461"/>
      <c r="AW114" s="191"/>
      <c r="AX114" s="194"/>
      <c r="AY114" s="250"/>
      <c r="AZ114" s="250"/>
      <c r="BA114" s="250"/>
      <c r="BB114" s="250"/>
      <c r="BC114" s="250"/>
      <c r="BD114" s="250"/>
      <c r="BE114" s="250"/>
      <c r="CC114" s="252"/>
      <c r="CF114" s="253"/>
      <c r="DU114" s="254"/>
      <c r="DV114" s="254"/>
      <c r="DW114" s="254"/>
      <c r="DX114" s="254"/>
      <c r="DY114" s="254"/>
      <c r="DZ114" s="254"/>
      <c r="EA114" s="254"/>
      <c r="EB114" s="254"/>
      <c r="EC114" s="254"/>
    </row>
    <row r="115" spans="1:140" ht="35.1" customHeight="1" x14ac:dyDescent="0.25">
      <c r="A115" s="256"/>
      <c r="B115" s="257"/>
      <c r="C115" s="257"/>
      <c r="D115" s="613"/>
      <c r="E115" s="614"/>
      <c r="F115" s="617"/>
      <c r="G115" s="199"/>
      <c r="H115" s="613"/>
      <c r="I115" s="618"/>
      <c r="J115" s="619"/>
      <c r="K115" s="620"/>
      <c r="L115" s="621"/>
      <c r="M115" s="621"/>
      <c r="N115" s="626"/>
      <c r="O115" s="626"/>
      <c r="P115" s="621"/>
      <c r="Q115" s="621"/>
      <c r="R115" s="621"/>
      <c r="S115" s="623"/>
      <c r="T115" s="625" t="s">
        <v>413</v>
      </c>
      <c r="U115" s="625"/>
      <c r="V115" s="625"/>
      <c r="W115" s="625"/>
      <c r="X115" s="625"/>
      <c r="Y115" s="625"/>
      <c r="Z115" s="625"/>
      <c r="AA115" s="625"/>
      <c r="AB115" s="625"/>
      <c r="AC115" s="625"/>
      <c r="AD115" s="200">
        <f>SUMIF(AD106:AD114,"&gt;0")/IF(COUNTIF(AD106:AD114,"&gt;0")=0,1,COUNTIF(AD106:AD114,"&gt;0"))</f>
        <v>55</v>
      </c>
      <c r="AE115" s="621"/>
      <c r="AF115" s="622"/>
      <c r="AG115" s="621"/>
      <c r="AH115" s="621"/>
      <c r="AI115" s="628"/>
      <c r="AJ115" s="624"/>
      <c r="AK115" s="621"/>
      <c r="AL115" s="258"/>
      <c r="AM115" s="259"/>
      <c r="AN115" s="259"/>
      <c r="AO115" s="244"/>
      <c r="AP115" s="483"/>
      <c r="AQ115" s="483"/>
      <c r="AR115" s="259"/>
      <c r="AS115" s="259"/>
      <c r="AT115" s="260"/>
      <c r="AU115" s="260"/>
      <c r="AV115" s="259"/>
      <c r="AW115" s="259"/>
      <c r="AX115" s="261"/>
      <c r="ED115" s="216"/>
      <c r="EE115" s="216"/>
      <c r="EF115" s="216"/>
      <c r="EG115" s="216"/>
      <c r="EH115" s="216"/>
      <c r="EI115" s="216"/>
      <c r="EJ115" s="216"/>
    </row>
    <row r="116" spans="1:140" s="251" customFormat="1" ht="35.1" customHeight="1" x14ac:dyDescent="0.25">
      <c r="A116" s="256"/>
      <c r="B116" s="430"/>
      <c r="C116" s="430"/>
      <c r="D116" s="405"/>
      <c r="E116" s="417"/>
      <c r="F116" s="418"/>
      <c r="G116" s="257"/>
      <c r="H116" s="405"/>
      <c r="I116" s="406"/>
      <c r="J116" s="406"/>
      <c r="K116" s="406"/>
      <c r="L116" s="419"/>
      <c r="M116" s="420"/>
      <c r="N116" s="406"/>
      <c r="O116" s="406"/>
      <c r="P116" s="419"/>
      <c r="Q116" s="420"/>
      <c r="R116" s="420"/>
      <c r="S116" s="419"/>
      <c r="T116" s="421"/>
      <c r="U116" s="421"/>
      <c r="V116" s="421"/>
      <c r="W116" s="421"/>
      <c r="X116" s="421"/>
      <c r="Y116" s="419"/>
      <c r="Z116" s="419"/>
      <c r="AA116" s="419"/>
      <c r="AB116" s="419"/>
      <c r="AC116" s="419"/>
      <c r="AD116" s="419"/>
      <c r="AE116" s="419"/>
      <c r="AF116" s="406"/>
      <c r="AG116" s="419"/>
      <c r="AH116" s="419"/>
      <c r="AI116" s="419"/>
      <c r="AJ116" s="422"/>
      <c r="AK116" s="406"/>
      <c r="AL116" s="418"/>
      <c r="AM116" s="406"/>
      <c r="AN116" s="406"/>
      <c r="AO116" s="406"/>
      <c r="AP116" s="484"/>
      <c r="AQ116" s="484"/>
      <c r="AR116" s="405"/>
      <c r="AS116" s="405"/>
      <c r="AT116" s="456"/>
      <c r="AU116" s="456"/>
      <c r="AV116" s="405"/>
      <c r="AW116" s="406"/>
      <c r="AX116" s="418"/>
      <c r="AY116" s="250"/>
      <c r="AZ116" s="250"/>
      <c r="BA116" s="250"/>
      <c r="BB116" s="250"/>
      <c r="BC116" s="250"/>
      <c r="BD116" s="250"/>
      <c r="BE116" s="250"/>
      <c r="CC116" s="252"/>
      <c r="DU116" s="254"/>
      <c r="DV116" s="254"/>
      <c r="DW116" s="254"/>
      <c r="DX116" s="254"/>
      <c r="DY116" s="254"/>
      <c r="DZ116" s="254"/>
      <c r="EA116" s="254"/>
      <c r="EB116" s="254"/>
      <c r="EC116" s="254"/>
    </row>
    <row r="117" spans="1:140" s="251" customFormat="1" ht="72" customHeight="1" x14ac:dyDescent="0.25">
      <c r="A117" s="612"/>
      <c r="B117" s="197" t="s">
        <v>211</v>
      </c>
      <c r="C117" s="562" t="s">
        <v>467</v>
      </c>
      <c r="D117" s="613" t="s">
        <v>438</v>
      </c>
      <c r="E117" s="614" t="s">
        <v>692</v>
      </c>
      <c r="F117" s="615" t="s">
        <v>693</v>
      </c>
      <c r="G117" s="196" t="s">
        <v>470</v>
      </c>
      <c r="H117" s="613" t="s">
        <v>83</v>
      </c>
      <c r="I117" s="618" t="s">
        <v>512</v>
      </c>
      <c r="J117" s="618" t="s">
        <v>171</v>
      </c>
      <c r="K117" s="622" t="s">
        <v>223</v>
      </c>
      <c r="L117" s="621" t="str">
        <f>IF(K117=0," ",VLOOKUP(K117,CC$218:CD$232,2,0))</f>
        <v>IMPROBABLE</v>
      </c>
      <c r="M117" s="621">
        <f>IF(K117=0," ",VLOOKUP(K117,CC$218:CE$232,3,0))</f>
        <v>2</v>
      </c>
      <c r="N117" s="626" t="s">
        <v>120</v>
      </c>
      <c r="O117" s="626" t="s">
        <v>260</v>
      </c>
      <c r="P117" s="621" t="str">
        <f>IF(O117=0," ",VLOOKUP(O117,CC$245:CD$284,2,0))</f>
        <v>MODERADO</v>
      </c>
      <c r="Q117" s="621">
        <f>IF(O117=0," ",VLOOKUP(O117,CC$245:CE$284,3,0))</f>
        <v>3</v>
      </c>
      <c r="R117" s="621" t="str">
        <f>CONCATENATE(M117,Q117)</f>
        <v>23</v>
      </c>
      <c r="S117" s="623" t="str">
        <f>IF(M117=" ","FALTAN DATOS PREVIOS",IF(Q117=" ","FALTAN DATOS PREVIOS",VLOOKUP(R117,CC$287:CD$312,2,0)))</f>
        <v>Medio</v>
      </c>
      <c r="T117" s="544">
        <v>1</v>
      </c>
      <c r="U117" s="451" t="s">
        <v>548</v>
      </c>
      <c r="V117" s="437" t="s">
        <v>549</v>
      </c>
      <c r="W117" s="544" t="s">
        <v>145</v>
      </c>
      <c r="X117" s="542">
        <f t="shared" ref="X117:X125" si="18">IF(W117="CORRECTIVO",5,IF(W117="PREVENTIVO",15,0))</f>
        <v>15</v>
      </c>
      <c r="Y117" s="544">
        <v>12</v>
      </c>
      <c r="Z117" s="544">
        <v>12</v>
      </c>
      <c r="AA117" s="544">
        <v>9</v>
      </c>
      <c r="AB117" s="544">
        <v>8</v>
      </c>
      <c r="AC117" s="544">
        <v>16</v>
      </c>
      <c r="AD117" s="249">
        <f>SUM(Y117:AC117)+X117</f>
        <v>72</v>
      </c>
      <c r="AE117" s="626" t="str">
        <f>IF(AD126&lt;51,IF(AD126=0,"NO HA DEFINIDO CONTROL", "BAJA"),(IF(AD126&gt; 76,"ALTA","MEDIA")))</f>
        <v>BAJA</v>
      </c>
      <c r="AF117" s="622" t="s">
        <v>2</v>
      </c>
      <c r="AG117" s="621">
        <f>IF(AF117="PROBABILIDAD",IF(AE117="ALTA",IF(M117&lt;=2,1,M117-2),IF(AE117="MEDIA",IF(M117&lt;=2,1,M117-1),M117)),M117)</f>
        <v>2</v>
      </c>
      <c r="AH117" s="621">
        <f>IF(AF117="IMPACTO",IF(AE117="ALTA",IF(Q117&lt;=2,1,Q117-2),IF(AE117="MEDIA",IF(Q117&lt;=2,1,Q117-1),Q117)),Q117)</f>
        <v>3</v>
      </c>
      <c r="AI117" s="623" t="str">
        <f>CONCATENATE(AG117,AH117)</f>
        <v>23</v>
      </c>
      <c r="AJ117" s="624" t="str">
        <f>+VLOOKUP(AI117,$CC$288:$CD$313,2,0)</f>
        <v>Medio</v>
      </c>
      <c r="AK117" s="621"/>
      <c r="AL117" s="193"/>
      <c r="AM117" s="193"/>
      <c r="AN117" s="197"/>
      <c r="AO117" s="244"/>
      <c r="AP117" s="508" t="s">
        <v>553</v>
      </c>
      <c r="AQ117" s="486" t="s">
        <v>550</v>
      </c>
      <c r="AR117" s="473" t="s">
        <v>652</v>
      </c>
      <c r="AS117" s="474" t="s">
        <v>552</v>
      </c>
      <c r="AT117" s="471">
        <v>42401</v>
      </c>
      <c r="AU117" s="471">
        <v>42724</v>
      </c>
      <c r="AV117" s="461" t="s">
        <v>627</v>
      </c>
      <c r="AW117" s="191"/>
      <c r="AX117" s="191"/>
      <c r="AY117" s="250"/>
      <c r="AZ117" s="250"/>
      <c r="BA117" s="250"/>
      <c r="BB117" s="250"/>
      <c r="BC117" s="250"/>
      <c r="BD117" s="250"/>
      <c r="BE117" s="250"/>
      <c r="CC117" s="252"/>
      <c r="CF117" s="253"/>
      <c r="DU117" s="254"/>
      <c r="DV117" s="254"/>
      <c r="DW117" s="254"/>
      <c r="DX117" s="254"/>
      <c r="DY117" s="254"/>
      <c r="DZ117" s="254"/>
      <c r="EA117" s="254"/>
      <c r="EB117" s="254"/>
      <c r="EC117" s="254"/>
    </row>
    <row r="118" spans="1:140" s="251" customFormat="1" ht="89.25" customHeight="1" x14ac:dyDescent="0.25">
      <c r="A118" s="612"/>
      <c r="B118" s="197" t="s">
        <v>213</v>
      </c>
      <c r="C118" s="577" t="s">
        <v>468</v>
      </c>
      <c r="D118" s="613"/>
      <c r="E118" s="614"/>
      <c r="F118" s="616"/>
      <c r="G118" s="196" t="s">
        <v>471</v>
      </c>
      <c r="H118" s="613"/>
      <c r="I118" s="618"/>
      <c r="J118" s="618"/>
      <c r="K118" s="622"/>
      <c r="L118" s="621"/>
      <c r="M118" s="621"/>
      <c r="N118" s="626"/>
      <c r="O118" s="626"/>
      <c r="P118" s="621"/>
      <c r="Q118" s="621"/>
      <c r="R118" s="621"/>
      <c r="S118" s="623"/>
      <c r="T118" s="544">
        <v>2</v>
      </c>
      <c r="U118" s="450" t="s">
        <v>625</v>
      </c>
      <c r="V118" s="403" t="s">
        <v>625</v>
      </c>
      <c r="W118" s="544" t="s">
        <v>145</v>
      </c>
      <c r="X118" s="542">
        <f t="shared" si="18"/>
        <v>15</v>
      </c>
      <c r="Y118" s="544"/>
      <c r="Z118" s="544"/>
      <c r="AA118" s="544"/>
      <c r="AB118" s="544"/>
      <c r="AC118" s="544"/>
      <c r="AD118" s="249">
        <f>SUM(Y118:AC118)+X118</f>
        <v>15</v>
      </c>
      <c r="AE118" s="626"/>
      <c r="AF118" s="622"/>
      <c r="AG118" s="621"/>
      <c r="AH118" s="621"/>
      <c r="AI118" s="623"/>
      <c r="AJ118" s="624"/>
      <c r="AK118" s="621"/>
      <c r="AL118" s="193"/>
      <c r="AM118" s="193"/>
      <c r="AN118" s="193"/>
      <c r="AO118" s="244"/>
      <c r="AP118" s="508" t="s">
        <v>554</v>
      </c>
      <c r="AQ118" s="487" t="s">
        <v>551</v>
      </c>
      <c r="AR118" s="473" t="s">
        <v>652</v>
      </c>
      <c r="AS118" s="474" t="s">
        <v>552</v>
      </c>
      <c r="AT118" s="471">
        <v>42401</v>
      </c>
      <c r="AU118" s="471">
        <v>42480</v>
      </c>
      <c r="AV118" s="461" t="s">
        <v>628</v>
      </c>
      <c r="AW118" s="191"/>
      <c r="AX118" s="191"/>
      <c r="AY118" s="250"/>
      <c r="AZ118" s="250"/>
      <c r="BA118" s="250"/>
      <c r="BB118" s="250"/>
      <c r="BC118" s="250"/>
      <c r="BD118" s="250"/>
      <c r="BE118" s="250"/>
      <c r="CC118" s="252"/>
      <c r="CF118" s="253"/>
      <c r="DU118" s="254"/>
      <c r="DV118" s="254"/>
      <c r="DW118" s="254"/>
      <c r="DX118" s="254"/>
      <c r="DY118" s="254"/>
      <c r="DZ118" s="254"/>
      <c r="EA118" s="254"/>
      <c r="EB118" s="254"/>
      <c r="EC118" s="254"/>
    </row>
    <row r="119" spans="1:140" s="251" customFormat="1" ht="60" customHeight="1" x14ac:dyDescent="0.25">
      <c r="A119" s="612"/>
      <c r="B119" s="197" t="s">
        <v>213</v>
      </c>
      <c r="C119" s="587" t="s">
        <v>469</v>
      </c>
      <c r="D119" s="613"/>
      <c r="E119" s="614"/>
      <c r="F119" s="616"/>
      <c r="G119" s="196" t="s">
        <v>472</v>
      </c>
      <c r="H119" s="613"/>
      <c r="I119" s="618"/>
      <c r="J119" s="618"/>
      <c r="K119" s="622"/>
      <c r="L119" s="621"/>
      <c r="M119" s="621"/>
      <c r="N119" s="626"/>
      <c r="O119" s="626"/>
      <c r="P119" s="621"/>
      <c r="Q119" s="621"/>
      <c r="R119" s="621"/>
      <c r="S119" s="623"/>
      <c r="T119" s="544">
        <v>3</v>
      </c>
      <c r="U119" s="450" t="s">
        <v>642</v>
      </c>
      <c r="V119" s="192" t="s">
        <v>643</v>
      </c>
      <c r="W119" s="544" t="s">
        <v>145</v>
      </c>
      <c r="X119" s="542">
        <f t="shared" si="18"/>
        <v>15</v>
      </c>
      <c r="Y119" s="544"/>
      <c r="Z119" s="544"/>
      <c r="AA119" s="544"/>
      <c r="AB119" s="544"/>
      <c r="AC119" s="544"/>
      <c r="AD119" s="249">
        <f>SUM(Y119:AC119)+X119</f>
        <v>15</v>
      </c>
      <c r="AE119" s="626"/>
      <c r="AF119" s="622"/>
      <c r="AG119" s="621"/>
      <c r="AH119" s="621"/>
      <c r="AI119" s="623"/>
      <c r="AJ119" s="624"/>
      <c r="AK119" s="621"/>
      <c r="AL119" s="193"/>
      <c r="AM119" s="193"/>
      <c r="AN119" s="193"/>
      <c r="AO119" s="244"/>
      <c r="AP119" s="509" t="s">
        <v>575</v>
      </c>
      <c r="AQ119" s="464" t="s">
        <v>576</v>
      </c>
      <c r="AR119" s="474" t="s">
        <v>653</v>
      </c>
      <c r="AS119" s="474" t="s">
        <v>529</v>
      </c>
      <c r="AT119" s="471">
        <v>42401</v>
      </c>
      <c r="AU119" s="471">
        <v>42724</v>
      </c>
      <c r="AV119" s="461" t="s">
        <v>626</v>
      </c>
      <c r="AW119" s="191"/>
      <c r="AX119" s="191"/>
      <c r="AY119" s="250"/>
      <c r="AZ119" s="250"/>
      <c r="BA119" s="250"/>
      <c r="BB119" s="250"/>
      <c r="BC119" s="250"/>
      <c r="BD119" s="250"/>
      <c r="BE119" s="250"/>
      <c r="CC119" s="252"/>
      <c r="CF119" s="253"/>
      <c r="DU119" s="254"/>
      <c r="DV119" s="254"/>
      <c r="DW119" s="254"/>
      <c r="DX119" s="254"/>
      <c r="DY119" s="254"/>
      <c r="DZ119" s="254"/>
      <c r="EA119" s="254"/>
      <c r="EB119" s="254"/>
      <c r="EC119" s="254"/>
    </row>
    <row r="120" spans="1:140" s="251" customFormat="1" ht="93" customHeight="1" x14ac:dyDescent="0.25">
      <c r="A120" s="612"/>
      <c r="B120" s="197"/>
      <c r="C120" s="198"/>
      <c r="D120" s="613"/>
      <c r="E120" s="614"/>
      <c r="F120" s="616"/>
      <c r="G120" s="557" t="s">
        <v>455</v>
      </c>
      <c r="H120" s="613"/>
      <c r="I120" s="618"/>
      <c r="J120" s="618"/>
      <c r="K120" s="622"/>
      <c r="L120" s="621"/>
      <c r="M120" s="621"/>
      <c r="N120" s="626"/>
      <c r="O120" s="626"/>
      <c r="P120" s="621"/>
      <c r="Q120" s="621"/>
      <c r="R120" s="621"/>
      <c r="S120" s="623"/>
      <c r="T120" s="544"/>
      <c r="U120" s="191"/>
      <c r="V120" s="191"/>
      <c r="W120" s="544"/>
      <c r="X120" s="542">
        <f t="shared" si="18"/>
        <v>0</v>
      </c>
      <c r="Y120" s="544"/>
      <c r="Z120" s="544"/>
      <c r="AA120" s="544"/>
      <c r="AB120" s="544"/>
      <c r="AC120" s="544"/>
      <c r="AD120" s="249">
        <f t="shared" ref="AD120:AD125" si="19">SUM(Y120:AC120)+X120</f>
        <v>0</v>
      </c>
      <c r="AE120" s="626"/>
      <c r="AF120" s="622"/>
      <c r="AG120" s="621"/>
      <c r="AH120" s="621"/>
      <c r="AI120" s="623"/>
      <c r="AJ120" s="624"/>
      <c r="AK120" s="621"/>
      <c r="AL120" s="193"/>
      <c r="AM120" s="193"/>
      <c r="AN120" s="193"/>
      <c r="AO120" s="244"/>
      <c r="AP120" s="496" t="s">
        <v>646</v>
      </c>
      <c r="AQ120" s="464" t="s">
        <v>647</v>
      </c>
      <c r="AR120" s="445" t="s">
        <v>566</v>
      </c>
      <c r="AS120" s="445" t="s">
        <v>648</v>
      </c>
      <c r="AT120" s="471">
        <v>42401</v>
      </c>
      <c r="AU120" s="471">
        <v>42719</v>
      </c>
      <c r="AV120" s="461" t="s">
        <v>657</v>
      </c>
      <c r="AW120" s="191"/>
      <c r="AX120" s="191"/>
      <c r="AY120" s="250"/>
      <c r="AZ120" s="250"/>
      <c r="BA120" s="250"/>
      <c r="BB120" s="250"/>
      <c r="BC120" s="250"/>
      <c r="BD120" s="250"/>
      <c r="BE120" s="250"/>
      <c r="CC120" s="252"/>
      <c r="CF120" s="253"/>
      <c r="DU120" s="254"/>
      <c r="DV120" s="254"/>
      <c r="DW120" s="254"/>
      <c r="DX120" s="254"/>
      <c r="DY120" s="254"/>
      <c r="DZ120" s="254"/>
      <c r="EA120" s="254"/>
      <c r="EB120" s="254"/>
      <c r="EC120" s="254"/>
    </row>
    <row r="121" spans="1:140" s="251" customFormat="1" ht="225.75" customHeight="1" x14ac:dyDescent="0.25">
      <c r="A121" s="612"/>
      <c r="B121" s="197"/>
      <c r="C121" s="198"/>
      <c r="D121" s="613"/>
      <c r="E121" s="614"/>
      <c r="F121" s="616"/>
      <c r="G121" s="404"/>
      <c r="H121" s="613"/>
      <c r="I121" s="618"/>
      <c r="J121" s="618"/>
      <c r="K121" s="622"/>
      <c r="L121" s="621"/>
      <c r="M121" s="621"/>
      <c r="N121" s="626"/>
      <c r="O121" s="626"/>
      <c r="P121" s="621"/>
      <c r="Q121" s="621"/>
      <c r="R121" s="621"/>
      <c r="S121" s="623"/>
      <c r="T121" s="544"/>
      <c r="U121" s="191"/>
      <c r="V121" s="191" t="s">
        <v>523</v>
      </c>
      <c r="W121" s="544"/>
      <c r="X121" s="542">
        <f t="shared" si="18"/>
        <v>0</v>
      </c>
      <c r="Y121" s="544"/>
      <c r="Z121" s="544"/>
      <c r="AA121" s="544"/>
      <c r="AB121" s="544"/>
      <c r="AC121" s="544"/>
      <c r="AD121" s="249">
        <f t="shared" si="19"/>
        <v>0</v>
      </c>
      <c r="AE121" s="626"/>
      <c r="AF121" s="622"/>
      <c r="AG121" s="621"/>
      <c r="AH121" s="621"/>
      <c r="AI121" s="623"/>
      <c r="AJ121" s="624"/>
      <c r="AK121" s="621"/>
      <c r="AL121" s="193"/>
      <c r="AM121" s="193"/>
      <c r="AN121" s="193"/>
      <c r="AO121" s="244"/>
      <c r="AP121" s="523"/>
      <c r="AQ121" s="498" t="s">
        <v>649</v>
      </c>
      <c r="AR121" s="521"/>
      <c r="AS121" s="521"/>
      <c r="AT121" s="521"/>
      <c r="AU121" s="521"/>
      <c r="AV121" s="521"/>
      <c r="AW121" s="191"/>
      <c r="AX121" s="191"/>
      <c r="AY121" s="250"/>
      <c r="AZ121" s="250"/>
      <c r="BA121" s="250"/>
      <c r="BB121" s="250"/>
      <c r="BC121" s="250"/>
      <c r="BD121" s="250"/>
      <c r="BE121" s="250"/>
      <c r="CC121" s="252"/>
      <c r="CF121" s="253"/>
      <c r="DU121" s="254"/>
      <c r="DV121" s="254"/>
      <c r="DW121" s="254"/>
      <c r="DX121" s="254"/>
      <c r="DY121" s="254"/>
      <c r="DZ121" s="254"/>
      <c r="EA121" s="254"/>
      <c r="EB121" s="254"/>
      <c r="EC121" s="254"/>
    </row>
    <row r="122" spans="1:140" s="251" customFormat="1" ht="54" customHeight="1" x14ac:dyDescent="0.25">
      <c r="A122" s="612"/>
      <c r="B122" s="197"/>
      <c r="C122" s="198"/>
      <c r="D122" s="613"/>
      <c r="E122" s="614"/>
      <c r="F122" s="616"/>
      <c r="G122" s="404"/>
      <c r="H122" s="613"/>
      <c r="I122" s="618"/>
      <c r="J122" s="618"/>
      <c r="K122" s="622"/>
      <c r="L122" s="621"/>
      <c r="M122" s="621"/>
      <c r="N122" s="626"/>
      <c r="O122" s="626"/>
      <c r="P122" s="621"/>
      <c r="Q122" s="621"/>
      <c r="R122" s="621"/>
      <c r="S122" s="623"/>
      <c r="T122" s="544"/>
      <c r="U122" s="191"/>
      <c r="V122" s="191"/>
      <c r="W122" s="544"/>
      <c r="X122" s="542">
        <f t="shared" si="18"/>
        <v>0</v>
      </c>
      <c r="Y122" s="544"/>
      <c r="Z122" s="544"/>
      <c r="AA122" s="544"/>
      <c r="AB122" s="544"/>
      <c r="AC122" s="544"/>
      <c r="AD122" s="249">
        <f t="shared" si="19"/>
        <v>0</v>
      </c>
      <c r="AE122" s="626"/>
      <c r="AF122" s="622"/>
      <c r="AG122" s="621"/>
      <c r="AH122" s="621"/>
      <c r="AI122" s="623"/>
      <c r="AJ122" s="624"/>
      <c r="AK122" s="621"/>
      <c r="AL122" s="193"/>
      <c r="AM122" s="193"/>
      <c r="AN122" s="193"/>
      <c r="AO122" s="244"/>
      <c r="AP122" s="464"/>
      <c r="AQ122" s="464"/>
      <c r="AR122" s="445"/>
      <c r="AS122" s="445"/>
      <c r="AT122" s="457"/>
      <c r="AU122" s="457"/>
      <c r="AV122" s="461"/>
      <c r="AW122" s="191"/>
      <c r="AX122" s="191"/>
      <c r="AY122" s="250"/>
      <c r="AZ122" s="250"/>
      <c r="BA122" s="250"/>
      <c r="BB122" s="250"/>
      <c r="BC122" s="250"/>
      <c r="BD122" s="250"/>
      <c r="BE122" s="250"/>
      <c r="CC122" s="252"/>
      <c r="CF122" s="253"/>
      <c r="DU122" s="254"/>
      <c r="DV122" s="254"/>
      <c r="DW122" s="254"/>
      <c r="DX122" s="254"/>
      <c r="DY122" s="254"/>
      <c r="DZ122" s="254"/>
      <c r="EA122" s="254"/>
      <c r="EB122" s="254"/>
      <c r="EC122" s="254"/>
    </row>
    <row r="123" spans="1:140" s="251" customFormat="1" ht="35.1" customHeight="1" x14ac:dyDescent="0.25">
      <c r="A123" s="612"/>
      <c r="B123" s="197"/>
      <c r="C123" s="198"/>
      <c r="D123" s="613"/>
      <c r="E123" s="614"/>
      <c r="F123" s="616"/>
      <c r="G123" s="404"/>
      <c r="H123" s="613"/>
      <c r="I123" s="618"/>
      <c r="J123" s="618"/>
      <c r="K123" s="622"/>
      <c r="L123" s="621"/>
      <c r="M123" s="621"/>
      <c r="N123" s="626"/>
      <c r="O123" s="626"/>
      <c r="P123" s="621"/>
      <c r="Q123" s="621"/>
      <c r="R123" s="621"/>
      <c r="S123" s="623"/>
      <c r="T123" s="544"/>
      <c r="U123" s="191"/>
      <c r="V123" s="191"/>
      <c r="W123" s="544"/>
      <c r="X123" s="542">
        <f t="shared" si="18"/>
        <v>0</v>
      </c>
      <c r="Y123" s="544"/>
      <c r="Z123" s="544"/>
      <c r="AA123" s="544"/>
      <c r="AB123" s="544"/>
      <c r="AC123" s="544"/>
      <c r="AD123" s="249">
        <f t="shared" si="19"/>
        <v>0</v>
      </c>
      <c r="AE123" s="626"/>
      <c r="AF123" s="622"/>
      <c r="AG123" s="621"/>
      <c r="AH123" s="621"/>
      <c r="AI123" s="623"/>
      <c r="AJ123" s="624"/>
      <c r="AK123" s="621"/>
      <c r="AL123" s="193"/>
      <c r="AM123" s="193"/>
      <c r="AN123" s="193"/>
      <c r="AO123" s="244"/>
      <c r="AP123" s="464"/>
      <c r="AQ123" s="464"/>
      <c r="AR123" s="445"/>
      <c r="AS123" s="445"/>
      <c r="AT123" s="457"/>
      <c r="AU123" s="457"/>
      <c r="AV123" s="461"/>
      <c r="AW123" s="191"/>
      <c r="AX123" s="191"/>
      <c r="AY123" s="250"/>
      <c r="AZ123" s="250"/>
      <c r="BA123" s="250"/>
      <c r="BB123" s="250"/>
      <c r="BC123" s="250"/>
      <c r="BD123" s="250"/>
      <c r="BE123" s="250"/>
      <c r="CC123" s="252"/>
      <c r="CF123" s="253"/>
      <c r="DU123" s="254"/>
      <c r="DV123" s="254"/>
      <c r="DW123" s="254"/>
      <c r="DX123" s="254"/>
      <c r="DY123" s="254"/>
      <c r="DZ123" s="254"/>
      <c r="EA123" s="254"/>
      <c r="EB123" s="254"/>
      <c r="EC123" s="254"/>
    </row>
    <row r="124" spans="1:140" s="251" customFormat="1" ht="35.1" customHeight="1" x14ac:dyDescent="0.25">
      <c r="A124" s="612"/>
      <c r="B124" s="197"/>
      <c r="C124" s="196"/>
      <c r="D124" s="613"/>
      <c r="E124" s="614"/>
      <c r="F124" s="616"/>
      <c r="G124" s="404"/>
      <c r="H124" s="613"/>
      <c r="I124" s="618"/>
      <c r="J124" s="618"/>
      <c r="K124" s="622"/>
      <c r="L124" s="621"/>
      <c r="M124" s="621"/>
      <c r="N124" s="626"/>
      <c r="O124" s="626"/>
      <c r="P124" s="621"/>
      <c r="Q124" s="621"/>
      <c r="R124" s="621"/>
      <c r="S124" s="623"/>
      <c r="T124" s="544"/>
      <c r="U124" s="191"/>
      <c r="V124" s="191"/>
      <c r="W124" s="544"/>
      <c r="X124" s="542">
        <f t="shared" si="18"/>
        <v>0</v>
      </c>
      <c r="Y124" s="544"/>
      <c r="Z124" s="544"/>
      <c r="AA124" s="544"/>
      <c r="AB124" s="544"/>
      <c r="AC124" s="544"/>
      <c r="AD124" s="249">
        <f t="shared" si="19"/>
        <v>0</v>
      </c>
      <c r="AE124" s="626"/>
      <c r="AF124" s="622"/>
      <c r="AG124" s="621"/>
      <c r="AH124" s="621"/>
      <c r="AI124" s="623"/>
      <c r="AJ124" s="624"/>
      <c r="AK124" s="621"/>
      <c r="AL124" s="193"/>
      <c r="AM124" s="193"/>
      <c r="AN124" s="193"/>
      <c r="AO124" s="244"/>
      <c r="AP124" s="464"/>
      <c r="AQ124" s="464"/>
      <c r="AR124" s="445"/>
      <c r="AS124" s="445"/>
      <c r="AT124" s="457"/>
      <c r="AU124" s="457"/>
      <c r="AV124" s="461"/>
      <c r="AW124" s="191"/>
      <c r="AX124" s="191"/>
      <c r="AY124" s="250"/>
      <c r="AZ124" s="250"/>
      <c r="BA124" s="250"/>
      <c r="BB124" s="250"/>
      <c r="BC124" s="250"/>
      <c r="BD124" s="250"/>
      <c r="BE124" s="250"/>
      <c r="CC124" s="252"/>
      <c r="CF124" s="253"/>
      <c r="DU124" s="254"/>
      <c r="DV124" s="254"/>
      <c r="DW124" s="254"/>
      <c r="DX124" s="254"/>
      <c r="DY124" s="254"/>
      <c r="DZ124" s="254"/>
      <c r="EA124" s="254"/>
      <c r="EB124" s="254"/>
      <c r="EC124" s="254"/>
    </row>
    <row r="125" spans="1:140" s="251" customFormat="1" ht="35.1" customHeight="1" x14ac:dyDescent="0.25">
      <c r="A125" s="612"/>
      <c r="B125" s="197"/>
      <c r="C125" s="196"/>
      <c r="D125" s="613"/>
      <c r="E125" s="614"/>
      <c r="F125" s="616"/>
      <c r="G125" s="404"/>
      <c r="H125" s="613"/>
      <c r="I125" s="618"/>
      <c r="J125" s="618"/>
      <c r="K125" s="622"/>
      <c r="L125" s="621"/>
      <c r="M125" s="621"/>
      <c r="N125" s="626"/>
      <c r="O125" s="626"/>
      <c r="P125" s="621"/>
      <c r="Q125" s="621"/>
      <c r="R125" s="621"/>
      <c r="S125" s="623"/>
      <c r="T125" s="544"/>
      <c r="U125" s="544"/>
      <c r="V125" s="544"/>
      <c r="W125" s="544"/>
      <c r="X125" s="542">
        <f t="shared" si="18"/>
        <v>0</v>
      </c>
      <c r="Y125" s="544"/>
      <c r="Z125" s="544"/>
      <c r="AA125" s="544"/>
      <c r="AB125" s="544"/>
      <c r="AC125" s="544"/>
      <c r="AD125" s="249">
        <f t="shared" si="19"/>
        <v>0</v>
      </c>
      <c r="AE125" s="626"/>
      <c r="AF125" s="622"/>
      <c r="AG125" s="621"/>
      <c r="AH125" s="621"/>
      <c r="AI125" s="623"/>
      <c r="AJ125" s="624"/>
      <c r="AK125" s="621"/>
      <c r="AL125" s="255"/>
      <c r="AM125" s="195"/>
      <c r="AN125" s="195"/>
      <c r="AO125" s="244"/>
      <c r="AP125" s="464"/>
      <c r="AQ125" s="464"/>
      <c r="AR125" s="445"/>
      <c r="AS125" s="445"/>
      <c r="AT125" s="457"/>
      <c r="AU125" s="457"/>
      <c r="AV125" s="461"/>
      <c r="AW125" s="191"/>
      <c r="AX125" s="194"/>
      <c r="AY125" s="250"/>
      <c r="AZ125" s="250"/>
      <c r="BA125" s="250"/>
      <c r="BB125" s="250"/>
      <c r="BC125" s="250"/>
      <c r="BD125" s="250"/>
      <c r="BE125" s="250"/>
      <c r="CC125" s="252"/>
      <c r="CF125" s="253"/>
      <c r="DU125" s="254"/>
      <c r="DV125" s="254"/>
      <c r="DW125" s="254"/>
      <c r="DX125" s="254"/>
      <c r="DY125" s="254"/>
      <c r="DZ125" s="254"/>
      <c r="EA125" s="254"/>
      <c r="EB125" s="254"/>
      <c r="EC125" s="254"/>
    </row>
    <row r="126" spans="1:140" ht="35.1" customHeight="1" x14ac:dyDescent="0.25">
      <c r="A126" s="256"/>
      <c r="B126" s="257"/>
      <c r="C126" s="257"/>
      <c r="D126" s="613"/>
      <c r="E126" s="614"/>
      <c r="F126" s="617"/>
      <c r="G126" s="199"/>
      <c r="H126" s="613"/>
      <c r="I126" s="618"/>
      <c r="J126" s="618"/>
      <c r="K126" s="622"/>
      <c r="L126" s="621"/>
      <c r="M126" s="621"/>
      <c r="N126" s="626"/>
      <c r="O126" s="626"/>
      <c r="P126" s="621"/>
      <c r="Q126" s="621"/>
      <c r="R126" s="621"/>
      <c r="S126" s="623"/>
      <c r="T126" s="625" t="s">
        <v>413</v>
      </c>
      <c r="U126" s="625"/>
      <c r="V126" s="625"/>
      <c r="W126" s="625"/>
      <c r="X126" s="625"/>
      <c r="Y126" s="625"/>
      <c r="Z126" s="625"/>
      <c r="AA126" s="625"/>
      <c r="AB126" s="625"/>
      <c r="AC126" s="625"/>
      <c r="AD126" s="200">
        <f>SUMIF(AD117:AD125,"&gt;0")/IF(COUNTIF(AD117:AD125,"&gt;0")=0,1,COUNTIF(AD117:AD125,"&gt;0"))</f>
        <v>34</v>
      </c>
      <c r="AE126" s="626"/>
      <c r="AF126" s="622"/>
      <c r="AG126" s="621"/>
      <c r="AH126" s="621"/>
      <c r="AI126" s="623"/>
      <c r="AJ126" s="624"/>
      <c r="AK126" s="621"/>
      <c r="AL126" s="258"/>
      <c r="AM126" s="259"/>
      <c r="AN126" s="259"/>
      <c r="AO126" s="244"/>
      <c r="AP126" s="483"/>
      <c r="AQ126" s="483"/>
      <c r="AR126" s="259"/>
      <c r="AS126" s="259"/>
      <c r="AT126" s="260"/>
      <c r="AU126" s="260"/>
      <c r="AV126" s="259"/>
      <c r="AW126" s="259"/>
      <c r="AX126" s="261"/>
      <c r="ED126" s="216"/>
      <c r="EE126" s="216"/>
      <c r="EF126" s="216"/>
      <c r="EG126" s="216"/>
      <c r="EH126" s="216"/>
      <c r="EI126" s="216"/>
      <c r="EJ126" s="216"/>
    </row>
    <row r="127" spans="1:140" ht="35.1" customHeight="1" x14ac:dyDescent="0.25">
      <c r="A127" s="228"/>
      <c r="B127" s="257"/>
      <c r="C127" s="405"/>
      <c r="D127" s="406"/>
      <c r="E127" s="407"/>
      <c r="F127" s="406"/>
      <c r="G127" s="405"/>
      <c r="H127" s="259"/>
      <c r="I127" s="259"/>
      <c r="J127" s="408"/>
      <c r="K127" s="408"/>
      <c r="L127" s="409"/>
      <c r="M127" s="410"/>
      <c r="N127" s="408"/>
      <c r="O127" s="408"/>
      <c r="P127" s="411"/>
      <c r="Q127" s="410"/>
      <c r="R127" s="410"/>
      <c r="S127" s="230"/>
      <c r="T127" s="412"/>
      <c r="U127" s="412"/>
      <c r="V127" s="412"/>
      <c r="W127" s="413"/>
      <c r="X127" s="412"/>
      <c r="Y127" s="409"/>
      <c r="Z127" s="409"/>
      <c r="AA127" s="409"/>
      <c r="AB127" s="409"/>
      <c r="AC127" s="409"/>
      <c r="AD127" s="409"/>
      <c r="AE127" s="414"/>
      <c r="AF127" s="415"/>
      <c r="AG127" s="414"/>
      <c r="AH127" s="414"/>
      <c r="AI127" s="414"/>
      <c r="AJ127" s="416"/>
      <c r="AK127" s="259"/>
      <c r="AL127" s="258"/>
      <c r="AM127" s="259"/>
      <c r="AN127" s="259"/>
      <c r="AO127" s="244"/>
      <c r="AP127" s="483"/>
      <c r="AQ127" s="483"/>
      <c r="AR127" s="259"/>
      <c r="AS127" s="259"/>
      <c r="AT127" s="260"/>
      <c r="AU127" s="260"/>
      <c r="AV127" s="259"/>
      <c r="AW127" s="259"/>
      <c r="AX127" s="261"/>
      <c r="ED127" s="216"/>
      <c r="EE127" s="216"/>
      <c r="EF127" s="216"/>
      <c r="EG127" s="216"/>
      <c r="EH127" s="216"/>
      <c r="EI127" s="216"/>
      <c r="EJ127" s="216"/>
    </row>
    <row r="128" spans="1:140" s="251" customFormat="1" ht="82.5" customHeight="1" x14ac:dyDescent="0.25">
      <c r="A128" s="612"/>
      <c r="B128" s="197" t="s">
        <v>212</v>
      </c>
      <c r="C128" s="588" t="s">
        <v>449</v>
      </c>
      <c r="D128" s="613" t="s">
        <v>438</v>
      </c>
      <c r="E128" s="614" t="s">
        <v>694</v>
      </c>
      <c r="F128" s="615" t="s">
        <v>441</v>
      </c>
      <c r="G128" s="593" t="s">
        <v>463</v>
      </c>
      <c r="H128" s="613" t="s">
        <v>83</v>
      </c>
      <c r="I128" s="618" t="s">
        <v>512</v>
      </c>
      <c r="J128" s="619" t="s">
        <v>170</v>
      </c>
      <c r="K128" s="620" t="s">
        <v>229</v>
      </c>
      <c r="L128" s="621" t="str">
        <f>IF(K128=0," ",VLOOKUP(K128,CC$218:CD$232,2,0))</f>
        <v>RARO</v>
      </c>
      <c r="M128" s="621">
        <f>IF(K128=0," ",VLOOKUP(K128,CC$218:CE$232,3,0))</f>
        <v>1</v>
      </c>
      <c r="N128" s="626" t="s">
        <v>118</v>
      </c>
      <c r="O128" s="626" t="s">
        <v>279</v>
      </c>
      <c r="P128" s="621" t="str">
        <f>IF(O128=0," ",VLOOKUP(O128,CC$245:CD$284,2,0))</f>
        <v>MAYOR</v>
      </c>
      <c r="Q128" s="621">
        <f>IF(O128=0," ",VLOOKUP(O128,CC$245:CE$284,3,0))</f>
        <v>4</v>
      </c>
      <c r="R128" s="621" t="str">
        <f>CONCATENATE(M128,Q128)</f>
        <v>14</v>
      </c>
      <c r="S128" s="623" t="str">
        <f>IF(M128=" ","FALTAN DATOS PREVIOS",IF(Q128=" ","FALTAN DATOS PREVIOS",VLOOKUP(R128,CC$287:CD$312,2,0)))</f>
        <v>Alto</v>
      </c>
      <c r="T128" s="544">
        <v>1</v>
      </c>
      <c r="U128" s="598" t="s">
        <v>555</v>
      </c>
      <c r="V128" s="196" t="s">
        <v>556</v>
      </c>
      <c r="W128" s="544" t="s">
        <v>145</v>
      </c>
      <c r="X128" s="542">
        <f t="shared" ref="X128:X136" si="20">IF(W128="CORRECTIVO",5,IF(W128="PREVENTIVO",15,0))</f>
        <v>15</v>
      </c>
      <c r="Y128" s="544">
        <v>12</v>
      </c>
      <c r="Z128" s="544">
        <v>4</v>
      </c>
      <c r="AA128" s="544">
        <v>18</v>
      </c>
      <c r="AB128" s="544">
        <v>8</v>
      </c>
      <c r="AC128" s="544">
        <v>16</v>
      </c>
      <c r="AD128" s="249">
        <f>SUM(Y128:AC128)+X128</f>
        <v>73</v>
      </c>
      <c r="AE128" s="621" t="str">
        <f>IF(AD137&lt;51,IF(AD137=0,"NO HA DEFINIDO CONTROL", "BAJA"),(IF(AD137&gt; 76,"ALTA","MEDIA")))</f>
        <v>ALTA</v>
      </c>
      <c r="AF128" s="622" t="s">
        <v>2</v>
      </c>
      <c r="AG128" s="621">
        <f>IF(AF128="PROBABILIDAD",IF(AE128="ALTA",IF(M128&lt;=2,1,M128-2),IF(AE128="MEDIA",IF(M128&lt;=2,1,M128-1),M128)),M128)</f>
        <v>1</v>
      </c>
      <c r="AH128" s="621">
        <f>IF(AF128="IMPACTO",IF(AE128="ALTA",IF(Q128&lt;=2,1,Q128-2),IF(AE128="MEDIA",IF(Q128&lt;=2,1,Q128-1),Q128)),Q128)</f>
        <v>4</v>
      </c>
      <c r="AI128" s="627" t="str">
        <f>CONCATENATE(AG128,AH128)</f>
        <v>14</v>
      </c>
      <c r="AJ128" s="624" t="str">
        <f>+VLOOKUP(AI128,$CC$288:$CD$313,2,0)</f>
        <v>Alto</v>
      </c>
      <c r="AK128" s="621"/>
      <c r="AL128" s="193"/>
      <c r="AM128" s="193"/>
      <c r="AN128" s="197"/>
      <c r="AO128" s="244"/>
      <c r="AP128" s="511" t="s">
        <v>517</v>
      </c>
      <c r="AQ128" s="480" t="s">
        <v>599</v>
      </c>
      <c r="AR128" s="445" t="s">
        <v>577</v>
      </c>
      <c r="AS128" s="445" t="s">
        <v>578</v>
      </c>
      <c r="AT128" s="471">
        <v>42036</v>
      </c>
      <c r="AU128" s="471">
        <v>42724</v>
      </c>
      <c r="AV128" s="461" t="s">
        <v>631</v>
      </c>
      <c r="AW128" s="191"/>
      <c r="AX128" s="191"/>
      <c r="AY128" s="250"/>
      <c r="AZ128" s="250"/>
      <c r="BA128" s="250"/>
      <c r="BB128" s="250"/>
      <c r="BC128" s="250"/>
      <c r="BD128" s="250"/>
      <c r="BE128" s="250"/>
      <c r="CC128" s="252"/>
      <c r="CF128" s="253"/>
      <c r="DU128" s="254"/>
      <c r="DV128" s="254"/>
      <c r="DW128" s="254"/>
      <c r="DX128" s="254"/>
      <c r="DY128" s="254"/>
      <c r="DZ128" s="254"/>
      <c r="EA128" s="254"/>
      <c r="EB128" s="254"/>
      <c r="EC128" s="254"/>
    </row>
    <row r="129" spans="1:140" s="251" customFormat="1" ht="57.75" customHeight="1" x14ac:dyDescent="0.25">
      <c r="A129" s="612"/>
      <c r="B129" s="197" t="s">
        <v>212</v>
      </c>
      <c r="C129" s="588" t="s">
        <v>461</v>
      </c>
      <c r="D129" s="613"/>
      <c r="E129" s="614"/>
      <c r="F129" s="616"/>
      <c r="G129" s="593" t="s">
        <v>464</v>
      </c>
      <c r="H129" s="613"/>
      <c r="I129" s="618"/>
      <c r="J129" s="619"/>
      <c r="K129" s="620"/>
      <c r="L129" s="621"/>
      <c r="M129" s="621"/>
      <c r="N129" s="626"/>
      <c r="O129" s="626"/>
      <c r="P129" s="621"/>
      <c r="Q129" s="621"/>
      <c r="R129" s="621"/>
      <c r="S129" s="623"/>
      <c r="T129" s="544">
        <v>2</v>
      </c>
      <c r="U129" s="599" t="s">
        <v>557</v>
      </c>
      <c r="V129" s="556" t="s">
        <v>558</v>
      </c>
      <c r="W129" s="544" t="s">
        <v>145</v>
      </c>
      <c r="X129" s="542">
        <f t="shared" si="20"/>
        <v>15</v>
      </c>
      <c r="Y129" s="544">
        <v>12</v>
      </c>
      <c r="Z129" s="544">
        <v>12</v>
      </c>
      <c r="AA129" s="544">
        <v>27</v>
      </c>
      <c r="AB129" s="544">
        <v>12</v>
      </c>
      <c r="AC129" s="544">
        <v>22</v>
      </c>
      <c r="AD129" s="249">
        <f>SUM(Y129:AC129)+X129</f>
        <v>100</v>
      </c>
      <c r="AE129" s="621"/>
      <c r="AF129" s="622"/>
      <c r="AG129" s="621"/>
      <c r="AH129" s="621"/>
      <c r="AI129" s="627"/>
      <c r="AJ129" s="624"/>
      <c r="AK129" s="621"/>
      <c r="AL129" s="193"/>
      <c r="AM129" s="193"/>
      <c r="AN129" s="193"/>
      <c r="AO129" s="244"/>
      <c r="AP129" s="512" t="s">
        <v>588</v>
      </c>
      <c r="AQ129" s="500" t="s">
        <v>600</v>
      </c>
      <c r="AR129" s="445" t="s">
        <v>587</v>
      </c>
      <c r="AS129" s="445" t="s">
        <v>577</v>
      </c>
      <c r="AT129" s="471">
        <v>42005</v>
      </c>
      <c r="AU129" s="471">
        <v>42724</v>
      </c>
      <c r="AV129" s="461" t="s">
        <v>632</v>
      </c>
      <c r="AW129" s="191"/>
      <c r="AX129" s="191"/>
      <c r="AY129" s="250"/>
      <c r="AZ129" s="250"/>
      <c r="BA129" s="250"/>
      <c r="BB129" s="250"/>
      <c r="BC129" s="250"/>
      <c r="BD129" s="250"/>
      <c r="BE129" s="250"/>
      <c r="CC129" s="252"/>
      <c r="CF129" s="253"/>
      <c r="DU129" s="254"/>
      <c r="DV129" s="254"/>
      <c r="DW129" s="254"/>
      <c r="DX129" s="254"/>
      <c r="DY129" s="254"/>
      <c r="DZ129" s="254"/>
      <c r="EA129" s="254"/>
      <c r="EB129" s="254"/>
      <c r="EC129" s="254"/>
    </row>
    <row r="130" spans="1:140" s="251" customFormat="1" ht="69" customHeight="1" x14ac:dyDescent="0.25">
      <c r="A130" s="612"/>
      <c r="B130" s="197" t="s">
        <v>212</v>
      </c>
      <c r="C130" s="589" t="s">
        <v>462</v>
      </c>
      <c r="D130" s="613"/>
      <c r="E130" s="614"/>
      <c r="F130" s="616"/>
      <c r="G130" s="593" t="s">
        <v>465</v>
      </c>
      <c r="H130" s="613"/>
      <c r="I130" s="618"/>
      <c r="J130" s="619"/>
      <c r="K130" s="620"/>
      <c r="L130" s="621"/>
      <c r="M130" s="621"/>
      <c r="N130" s="626"/>
      <c r="O130" s="626"/>
      <c r="P130" s="621"/>
      <c r="Q130" s="621"/>
      <c r="R130" s="621"/>
      <c r="S130" s="623"/>
      <c r="T130" s="544">
        <v>3</v>
      </c>
      <c r="U130" s="600" t="s">
        <v>559</v>
      </c>
      <c r="V130" s="593" t="s">
        <v>560</v>
      </c>
      <c r="W130" s="544" t="s">
        <v>145</v>
      </c>
      <c r="X130" s="542">
        <f t="shared" si="20"/>
        <v>15</v>
      </c>
      <c r="Y130" s="544">
        <v>12</v>
      </c>
      <c r="Z130" s="544">
        <v>12</v>
      </c>
      <c r="AA130" s="544">
        <v>27</v>
      </c>
      <c r="AB130" s="544">
        <v>12</v>
      </c>
      <c r="AC130" s="544">
        <v>22</v>
      </c>
      <c r="AD130" s="249">
        <f>SUM(Y130:AC130)+X130</f>
        <v>100</v>
      </c>
      <c r="AE130" s="621"/>
      <c r="AF130" s="622"/>
      <c r="AG130" s="621"/>
      <c r="AH130" s="621"/>
      <c r="AI130" s="627"/>
      <c r="AJ130" s="624"/>
      <c r="AK130" s="621"/>
      <c r="AL130" s="193"/>
      <c r="AM130" s="193"/>
      <c r="AN130" s="193"/>
      <c r="AO130" s="244"/>
      <c r="AP130" s="513" t="s">
        <v>589</v>
      </c>
      <c r="AQ130" s="481" t="s">
        <v>589</v>
      </c>
      <c r="AR130" s="445" t="s">
        <v>586</v>
      </c>
      <c r="AS130" s="445" t="s">
        <v>577</v>
      </c>
      <c r="AT130" s="471">
        <v>42005</v>
      </c>
      <c r="AU130" s="471">
        <v>42724</v>
      </c>
      <c r="AV130" s="461" t="s">
        <v>632</v>
      </c>
      <c r="AW130" s="191"/>
      <c r="AX130" s="191"/>
      <c r="AY130" s="250"/>
      <c r="AZ130" s="250"/>
      <c r="BA130" s="250"/>
      <c r="BB130" s="250"/>
      <c r="BC130" s="250"/>
      <c r="BD130" s="250"/>
      <c r="BE130" s="250"/>
      <c r="CC130" s="252"/>
      <c r="CF130" s="253"/>
      <c r="DU130" s="254"/>
      <c r="DV130" s="254"/>
      <c r="DW130" s="254"/>
      <c r="DX130" s="254"/>
      <c r="DY130" s="254"/>
      <c r="DZ130" s="254"/>
      <c r="EA130" s="254"/>
      <c r="EB130" s="254"/>
      <c r="EC130" s="254"/>
    </row>
    <row r="131" spans="1:140" s="251" customFormat="1" ht="54" customHeight="1" x14ac:dyDescent="0.25">
      <c r="A131" s="612"/>
      <c r="B131" s="197" t="s">
        <v>212</v>
      </c>
      <c r="C131" s="563" t="s">
        <v>450</v>
      </c>
      <c r="D131" s="613"/>
      <c r="E131" s="614"/>
      <c r="F131" s="616"/>
      <c r="G131" s="198" t="s">
        <v>466</v>
      </c>
      <c r="H131" s="613"/>
      <c r="I131" s="618"/>
      <c r="J131" s="619"/>
      <c r="K131" s="620"/>
      <c r="L131" s="621"/>
      <c r="M131" s="621"/>
      <c r="N131" s="626"/>
      <c r="O131" s="626"/>
      <c r="P131" s="621"/>
      <c r="Q131" s="621"/>
      <c r="R131" s="621"/>
      <c r="S131" s="623"/>
      <c r="T131" s="544"/>
      <c r="U131" s="191"/>
      <c r="V131" s="191"/>
      <c r="W131" s="544"/>
      <c r="X131" s="542">
        <f t="shared" si="20"/>
        <v>0</v>
      </c>
      <c r="Y131" s="544"/>
      <c r="Z131" s="544"/>
      <c r="AA131" s="544"/>
      <c r="AB131" s="544"/>
      <c r="AC131" s="544"/>
      <c r="AD131" s="249">
        <f t="shared" ref="AD131:AD136" si="21">SUM(Y131:AC131)+X131</f>
        <v>0</v>
      </c>
      <c r="AE131" s="621"/>
      <c r="AF131" s="622"/>
      <c r="AG131" s="621"/>
      <c r="AH131" s="621"/>
      <c r="AI131" s="627"/>
      <c r="AJ131" s="624"/>
      <c r="AK131" s="621"/>
      <c r="AL131" s="193"/>
      <c r="AM131" s="193"/>
      <c r="AN131" s="193"/>
      <c r="AO131" s="244"/>
      <c r="AP131" s="501" t="s">
        <v>614</v>
      </c>
      <c r="AQ131" s="464" t="s">
        <v>615</v>
      </c>
      <c r="AR131" s="445" t="s">
        <v>526</v>
      </c>
      <c r="AS131" s="445" t="s">
        <v>528</v>
      </c>
      <c r="AT131" s="471">
        <v>42036</v>
      </c>
      <c r="AU131" s="471">
        <v>42724</v>
      </c>
      <c r="AV131" s="461" t="s">
        <v>630</v>
      </c>
      <c r="AW131" s="191"/>
      <c r="AX131" s="191"/>
      <c r="AY131" s="250"/>
      <c r="AZ131" s="250"/>
      <c r="BA131" s="250"/>
      <c r="BB131" s="250"/>
      <c r="BC131" s="250"/>
      <c r="BD131" s="250"/>
      <c r="BE131" s="250"/>
      <c r="CC131" s="252"/>
      <c r="CF131" s="253"/>
      <c r="DU131" s="254"/>
      <c r="DV131" s="254"/>
      <c r="DW131" s="254"/>
      <c r="DX131" s="254"/>
      <c r="DY131" s="254"/>
      <c r="DZ131" s="254"/>
      <c r="EA131" s="254"/>
      <c r="EB131" s="254"/>
      <c r="EC131" s="254"/>
    </row>
    <row r="132" spans="1:140" s="251" customFormat="1" ht="59.25" customHeight="1" x14ac:dyDescent="0.25">
      <c r="A132" s="612"/>
      <c r="B132" s="429" t="s">
        <v>213</v>
      </c>
      <c r="C132" s="452" t="s">
        <v>579</v>
      </c>
      <c r="D132" s="613"/>
      <c r="E132" s="614"/>
      <c r="F132" s="616"/>
      <c r="G132" s="404"/>
      <c r="H132" s="613"/>
      <c r="I132" s="618"/>
      <c r="J132" s="619"/>
      <c r="K132" s="620"/>
      <c r="L132" s="621"/>
      <c r="M132" s="621"/>
      <c r="N132" s="626"/>
      <c r="O132" s="626"/>
      <c r="P132" s="621"/>
      <c r="Q132" s="621"/>
      <c r="R132" s="621"/>
      <c r="S132" s="623"/>
      <c r="T132" s="544"/>
      <c r="U132" s="191"/>
      <c r="V132" s="191"/>
      <c r="W132" s="544"/>
      <c r="X132" s="542">
        <f t="shared" si="20"/>
        <v>0</v>
      </c>
      <c r="Y132" s="544"/>
      <c r="Z132" s="544"/>
      <c r="AA132" s="544"/>
      <c r="AB132" s="544"/>
      <c r="AC132" s="544"/>
      <c r="AD132" s="249">
        <f t="shared" si="21"/>
        <v>0</v>
      </c>
      <c r="AE132" s="621"/>
      <c r="AF132" s="622"/>
      <c r="AG132" s="621"/>
      <c r="AH132" s="621"/>
      <c r="AI132" s="627"/>
      <c r="AJ132" s="624"/>
      <c r="AK132" s="621"/>
      <c r="AL132" s="193"/>
      <c r="AM132" s="193"/>
      <c r="AN132" s="193"/>
      <c r="AO132" s="244"/>
      <c r="AP132" s="514" t="s">
        <v>585</v>
      </c>
      <c r="AQ132" s="464" t="s">
        <v>601</v>
      </c>
      <c r="AR132" s="445" t="s">
        <v>577</v>
      </c>
      <c r="AS132" s="445" t="s">
        <v>578</v>
      </c>
      <c r="AT132" s="471">
        <v>42036</v>
      </c>
      <c r="AU132" s="471">
        <v>42724</v>
      </c>
      <c r="AV132" s="461" t="s">
        <v>629</v>
      </c>
      <c r="AW132" s="191"/>
      <c r="AX132" s="191"/>
      <c r="AY132" s="250"/>
      <c r="AZ132" s="250"/>
      <c r="BA132" s="250"/>
      <c r="BB132" s="250"/>
      <c r="BC132" s="250"/>
      <c r="BD132" s="250"/>
      <c r="BE132" s="250"/>
      <c r="CC132" s="252"/>
      <c r="CF132" s="253"/>
      <c r="DU132" s="254"/>
      <c r="DV132" s="254"/>
      <c r="DW132" s="254"/>
      <c r="DX132" s="254"/>
      <c r="DY132" s="254"/>
      <c r="DZ132" s="254"/>
      <c r="EA132" s="254"/>
      <c r="EB132" s="254"/>
      <c r="EC132" s="254"/>
    </row>
    <row r="133" spans="1:140" s="251" customFormat="1" ht="90" x14ac:dyDescent="0.25">
      <c r="A133" s="612"/>
      <c r="B133" s="197"/>
      <c r="C133" s="605"/>
      <c r="D133" s="613"/>
      <c r="E133" s="614"/>
      <c r="F133" s="616"/>
      <c r="G133" s="404"/>
      <c r="H133" s="613"/>
      <c r="I133" s="618"/>
      <c r="J133" s="619"/>
      <c r="K133" s="620"/>
      <c r="L133" s="621"/>
      <c r="M133" s="621"/>
      <c r="N133" s="626"/>
      <c r="O133" s="626"/>
      <c r="P133" s="621"/>
      <c r="Q133" s="621"/>
      <c r="R133" s="621"/>
      <c r="S133" s="623"/>
      <c r="T133" s="544"/>
      <c r="U133" s="191"/>
      <c r="V133" s="191"/>
      <c r="W133" s="544"/>
      <c r="X133" s="542">
        <f t="shared" si="20"/>
        <v>0</v>
      </c>
      <c r="Y133" s="544"/>
      <c r="Z133" s="544"/>
      <c r="AA133" s="544"/>
      <c r="AB133" s="544"/>
      <c r="AC133" s="544"/>
      <c r="AD133" s="249">
        <f t="shared" si="21"/>
        <v>0</v>
      </c>
      <c r="AE133" s="621"/>
      <c r="AF133" s="622"/>
      <c r="AG133" s="621"/>
      <c r="AH133" s="621"/>
      <c r="AI133" s="627"/>
      <c r="AJ133" s="624"/>
      <c r="AK133" s="621"/>
      <c r="AL133" s="193"/>
      <c r="AM133" s="193"/>
      <c r="AN133" s="193"/>
      <c r="AO133" s="244"/>
      <c r="AP133" s="510" t="s">
        <v>650</v>
      </c>
      <c r="AQ133" s="531" t="s">
        <v>658</v>
      </c>
      <c r="AR133" s="445" t="s">
        <v>651</v>
      </c>
      <c r="AS133" s="445" t="s">
        <v>645</v>
      </c>
      <c r="AT133" s="471">
        <v>42370</v>
      </c>
      <c r="AU133" s="471">
        <v>42724</v>
      </c>
      <c r="AV133" s="529" t="s">
        <v>665</v>
      </c>
      <c r="AW133" s="191"/>
      <c r="AX133" s="191"/>
      <c r="AY133" s="250"/>
      <c r="AZ133" s="250"/>
      <c r="BA133" s="250"/>
      <c r="BB133" s="250"/>
      <c r="BC133" s="250"/>
      <c r="BD133" s="250"/>
      <c r="BE133" s="250"/>
      <c r="CC133" s="252"/>
      <c r="CF133" s="253"/>
      <c r="DU133" s="254"/>
      <c r="DV133" s="254"/>
      <c r="DW133" s="254"/>
      <c r="DX133" s="254"/>
      <c r="DY133" s="254"/>
      <c r="DZ133" s="254"/>
      <c r="EA133" s="254"/>
      <c r="EB133" s="254"/>
      <c r="EC133" s="254"/>
    </row>
    <row r="134" spans="1:140" s="251" customFormat="1" ht="53.25" customHeight="1" x14ac:dyDescent="0.25">
      <c r="A134" s="612"/>
      <c r="B134" s="197"/>
      <c r="C134" s="198"/>
      <c r="D134" s="613"/>
      <c r="E134" s="614"/>
      <c r="F134" s="616"/>
      <c r="G134" s="404"/>
      <c r="H134" s="613"/>
      <c r="I134" s="618"/>
      <c r="J134" s="619"/>
      <c r="K134" s="620"/>
      <c r="L134" s="621"/>
      <c r="M134" s="621"/>
      <c r="N134" s="626"/>
      <c r="O134" s="626"/>
      <c r="P134" s="621"/>
      <c r="Q134" s="621"/>
      <c r="R134" s="621"/>
      <c r="S134" s="623"/>
      <c r="T134" s="544"/>
      <c r="U134" s="191"/>
      <c r="V134" s="191"/>
      <c r="W134" s="544"/>
      <c r="X134" s="542">
        <f t="shared" si="20"/>
        <v>0</v>
      </c>
      <c r="Y134" s="544"/>
      <c r="Z134" s="544"/>
      <c r="AA134" s="544"/>
      <c r="AB134" s="544"/>
      <c r="AC134" s="544"/>
      <c r="AD134" s="249">
        <f t="shared" si="21"/>
        <v>0</v>
      </c>
      <c r="AE134" s="621"/>
      <c r="AF134" s="622"/>
      <c r="AG134" s="621"/>
      <c r="AH134" s="621"/>
      <c r="AI134" s="627"/>
      <c r="AJ134" s="624"/>
      <c r="AK134" s="621"/>
      <c r="AL134" s="193"/>
      <c r="AM134" s="193"/>
      <c r="AN134" s="193"/>
      <c r="AO134" s="244"/>
      <c r="AP134" s="531"/>
      <c r="AQ134" s="531"/>
      <c r="AR134" s="445"/>
      <c r="AS134" s="445"/>
      <c r="AT134" s="457"/>
      <c r="AU134" s="457"/>
      <c r="AV134" s="447"/>
      <c r="AW134" s="191"/>
      <c r="AX134" s="191"/>
      <c r="AY134" s="250"/>
      <c r="AZ134" s="250"/>
      <c r="BA134" s="250"/>
      <c r="BB134" s="250"/>
      <c r="BC134" s="250"/>
      <c r="BD134" s="250"/>
      <c r="BE134" s="250"/>
      <c r="CC134" s="252"/>
      <c r="CF134" s="253"/>
      <c r="DU134" s="254"/>
      <c r="DV134" s="254"/>
      <c r="DW134" s="254"/>
      <c r="DX134" s="254"/>
      <c r="DY134" s="254"/>
      <c r="DZ134" s="254"/>
      <c r="EA134" s="254"/>
      <c r="EB134" s="254"/>
      <c r="EC134" s="254"/>
    </row>
    <row r="135" spans="1:140" s="251" customFormat="1" ht="35.1" customHeight="1" x14ac:dyDescent="0.25">
      <c r="A135" s="612"/>
      <c r="B135" s="197"/>
      <c r="C135" s="198"/>
      <c r="D135" s="613"/>
      <c r="E135" s="614"/>
      <c r="F135" s="616"/>
      <c r="G135" s="404"/>
      <c r="H135" s="613"/>
      <c r="I135" s="618"/>
      <c r="J135" s="619"/>
      <c r="K135" s="620"/>
      <c r="L135" s="621"/>
      <c r="M135" s="621"/>
      <c r="N135" s="626"/>
      <c r="O135" s="626"/>
      <c r="P135" s="621"/>
      <c r="Q135" s="621"/>
      <c r="R135" s="621"/>
      <c r="S135" s="623"/>
      <c r="T135" s="544"/>
      <c r="U135" s="191"/>
      <c r="V135" s="191"/>
      <c r="W135" s="544"/>
      <c r="X135" s="542">
        <f t="shared" si="20"/>
        <v>0</v>
      </c>
      <c r="Y135" s="544"/>
      <c r="Z135" s="544"/>
      <c r="AA135" s="544"/>
      <c r="AB135" s="544"/>
      <c r="AC135" s="544"/>
      <c r="AD135" s="249">
        <f t="shared" si="21"/>
        <v>0</v>
      </c>
      <c r="AE135" s="621"/>
      <c r="AF135" s="622"/>
      <c r="AG135" s="621"/>
      <c r="AH135" s="621"/>
      <c r="AI135" s="627"/>
      <c r="AJ135" s="624"/>
      <c r="AK135" s="621"/>
      <c r="AL135" s="193"/>
      <c r="AM135" s="193"/>
      <c r="AN135" s="193"/>
      <c r="AO135" s="244"/>
      <c r="AP135" s="464"/>
      <c r="AQ135" s="464"/>
      <c r="AR135" s="445"/>
      <c r="AS135" s="445"/>
      <c r="AT135" s="457"/>
      <c r="AU135" s="457"/>
      <c r="AV135" s="461"/>
      <c r="AW135" s="191"/>
      <c r="AX135" s="191"/>
      <c r="AY135" s="250"/>
      <c r="AZ135" s="250"/>
      <c r="BA135" s="250"/>
      <c r="BB135" s="250"/>
      <c r="BC135" s="250"/>
      <c r="BD135" s="250"/>
      <c r="BE135" s="250"/>
      <c r="CC135" s="252"/>
      <c r="CF135" s="253"/>
      <c r="DU135" s="254"/>
      <c r="DV135" s="254"/>
      <c r="DW135" s="254"/>
      <c r="DX135" s="254"/>
      <c r="DY135" s="254"/>
      <c r="DZ135" s="254"/>
      <c r="EA135" s="254"/>
      <c r="EB135" s="254"/>
      <c r="EC135" s="254"/>
    </row>
    <row r="136" spans="1:140" s="251" customFormat="1" ht="35.1" customHeight="1" x14ac:dyDescent="0.25">
      <c r="A136" s="612"/>
      <c r="B136" s="197"/>
      <c r="C136" s="196"/>
      <c r="D136" s="613"/>
      <c r="E136" s="614"/>
      <c r="F136" s="616"/>
      <c r="G136" s="404"/>
      <c r="H136" s="613"/>
      <c r="I136" s="618"/>
      <c r="J136" s="619"/>
      <c r="K136" s="620"/>
      <c r="L136" s="621"/>
      <c r="M136" s="621"/>
      <c r="N136" s="626"/>
      <c r="O136" s="626"/>
      <c r="P136" s="621"/>
      <c r="Q136" s="621"/>
      <c r="R136" s="621"/>
      <c r="S136" s="623"/>
      <c r="T136" s="544"/>
      <c r="U136" s="544"/>
      <c r="V136" s="544"/>
      <c r="W136" s="544"/>
      <c r="X136" s="542">
        <f t="shared" si="20"/>
        <v>0</v>
      </c>
      <c r="Y136" s="544"/>
      <c r="Z136" s="544"/>
      <c r="AA136" s="544"/>
      <c r="AB136" s="544"/>
      <c r="AC136" s="544"/>
      <c r="AD136" s="249">
        <f t="shared" si="21"/>
        <v>0</v>
      </c>
      <c r="AE136" s="621"/>
      <c r="AF136" s="622"/>
      <c r="AG136" s="621"/>
      <c r="AH136" s="621"/>
      <c r="AI136" s="627"/>
      <c r="AJ136" s="624"/>
      <c r="AK136" s="621"/>
      <c r="AL136" s="255"/>
      <c r="AM136" s="195"/>
      <c r="AN136" s="195"/>
      <c r="AO136" s="244"/>
      <c r="AP136" s="464"/>
      <c r="AQ136" s="464"/>
      <c r="AR136" s="445"/>
      <c r="AS136" s="445"/>
      <c r="AT136" s="457"/>
      <c r="AU136" s="457"/>
      <c r="AV136" s="461"/>
      <c r="AW136" s="191"/>
      <c r="AX136" s="194"/>
      <c r="AY136" s="250"/>
      <c r="AZ136" s="250"/>
      <c r="BA136" s="250"/>
      <c r="BB136" s="250"/>
      <c r="BC136" s="250"/>
      <c r="BD136" s="250"/>
      <c r="BE136" s="250"/>
      <c r="CC136" s="252"/>
      <c r="CF136" s="253"/>
      <c r="DU136" s="254"/>
      <c r="DV136" s="254"/>
      <c r="DW136" s="254"/>
      <c r="DX136" s="254"/>
      <c r="DY136" s="254"/>
      <c r="DZ136" s="254"/>
      <c r="EA136" s="254"/>
      <c r="EB136" s="254"/>
      <c r="EC136" s="254"/>
    </row>
    <row r="137" spans="1:140" ht="35.1" customHeight="1" x14ac:dyDescent="0.25">
      <c r="A137" s="256"/>
      <c r="B137" s="257"/>
      <c r="C137" s="257"/>
      <c r="D137" s="613"/>
      <c r="E137" s="614"/>
      <c r="F137" s="617"/>
      <c r="G137" s="199"/>
      <c r="H137" s="613"/>
      <c r="I137" s="618"/>
      <c r="J137" s="619"/>
      <c r="K137" s="620"/>
      <c r="L137" s="621"/>
      <c r="M137" s="621"/>
      <c r="N137" s="626"/>
      <c r="O137" s="626"/>
      <c r="P137" s="621"/>
      <c r="Q137" s="621"/>
      <c r="R137" s="621"/>
      <c r="S137" s="623"/>
      <c r="T137" s="625" t="s">
        <v>413</v>
      </c>
      <c r="U137" s="625"/>
      <c r="V137" s="625"/>
      <c r="W137" s="625"/>
      <c r="X137" s="625"/>
      <c r="Y137" s="625"/>
      <c r="Z137" s="625"/>
      <c r="AA137" s="625"/>
      <c r="AB137" s="625"/>
      <c r="AC137" s="625"/>
      <c r="AD137" s="200">
        <f>SUMIF(AD128:AD136,"&gt;0")/IF(COUNTIF(AD128:AD136,"&gt;0")=0,1,COUNTIF(AD128:AD136,"&gt;0"))</f>
        <v>91</v>
      </c>
      <c r="AE137" s="621"/>
      <c r="AF137" s="622"/>
      <c r="AG137" s="621"/>
      <c r="AH137" s="621"/>
      <c r="AI137" s="627"/>
      <c r="AJ137" s="624"/>
      <c r="AK137" s="621"/>
      <c r="AL137" s="258"/>
      <c r="AM137" s="259"/>
      <c r="AN137" s="259"/>
      <c r="AO137" s="244"/>
      <c r="AP137" s="483"/>
      <c r="AQ137" s="483"/>
      <c r="AR137" s="259"/>
      <c r="AS137" s="259"/>
      <c r="AT137" s="260"/>
      <c r="AU137" s="260"/>
      <c r="AV137" s="259"/>
      <c r="AW137" s="259"/>
      <c r="AX137" s="261"/>
      <c r="ED137" s="216"/>
      <c r="EE137" s="216"/>
      <c r="EF137" s="216"/>
      <c r="EG137" s="216"/>
      <c r="EH137" s="216"/>
      <c r="EI137" s="216"/>
      <c r="EJ137" s="216"/>
    </row>
    <row r="138" spans="1:140" s="251" customFormat="1" ht="34.5" customHeight="1" thickBot="1" x14ac:dyDescent="0.3">
      <c r="A138" s="256"/>
      <c r="B138" s="430"/>
      <c r="C138" s="430"/>
      <c r="D138" s="405"/>
      <c r="E138" s="417"/>
      <c r="F138" s="418"/>
      <c r="G138" s="257"/>
      <c r="H138" s="405"/>
      <c r="I138" s="406"/>
      <c r="J138" s="406"/>
      <c r="K138" s="406"/>
      <c r="L138" s="419"/>
      <c r="M138" s="420"/>
      <c r="N138" s="406"/>
      <c r="O138" s="406"/>
      <c r="P138" s="419"/>
      <c r="Q138" s="420"/>
      <c r="R138" s="420"/>
      <c r="S138" s="419"/>
      <c r="T138" s="421"/>
      <c r="U138" s="421"/>
      <c r="V138" s="421"/>
      <c r="W138" s="421"/>
      <c r="X138" s="421"/>
      <c r="Y138" s="419"/>
      <c r="Z138" s="419"/>
      <c r="AA138" s="419"/>
      <c r="AB138" s="419"/>
      <c r="AC138" s="419"/>
      <c r="AD138" s="419"/>
      <c r="AE138" s="419"/>
      <c r="AF138" s="406"/>
      <c r="AG138" s="419"/>
      <c r="AH138" s="419"/>
      <c r="AI138" s="419"/>
      <c r="AJ138" s="422"/>
      <c r="AK138" s="406"/>
      <c r="AL138" s="418"/>
      <c r="AM138" s="406"/>
      <c r="AN138" s="406"/>
      <c r="AO138" s="406"/>
      <c r="AP138" s="484"/>
      <c r="AQ138" s="484"/>
      <c r="AR138" s="405"/>
      <c r="AS138" s="405"/>
      <c r="AT138" s="456"/>
      <c r="AU138" s="456"/>
      <c r="AV138" s="405"/>
      <c r="AW138" s="406"/>
      <c r="AX138" s="418"/>
      <c r="AY138" s="250"/>
      <c r="AZ138" s="250"/>
      <c r="BA138" s="250"/>
      <c r="BB138" s="250"/>
      <c r="BC138" s="250"/>
      <c r="BD138" s="250"/>
      <c r="BE138" s="250"/>
      <c r="CC138" s="252"/>
      <c r="DU138" s="254"/>
      <c r="DV138" s="254"/>
      <c r="DW138" s="254"/>
      <c r="DX138" s="254"/>
      <c r="DY138" s="254"/>
      <c r="DZ138" s="254"/>
      <c r="EA138" s="254"/>
      <c r="EB138" s="254"/>
      <c r="EC138" s="254"/>
    </row>
    <row r="139" spans="1:140" s="251" customFormat="1" ht="102.75" customHeight="1" x14ac:dyDescent="0.25">
      <c r="A139" s="612"/>
      <c r="B139" s="197" t="s">
        <v>212</v>
      </c>
      <c r="C139" s="563" t="s">
        <v>450</v>
      </c>
      <c r="D139" s="613" t="s">
        <v>438</v>
      </c>
      <c r="E139" s="614" t="s">
        <v>695</v>
      </c>
      <c r="F139" s="615" t="s">
        <v>582</v>
      </c>
      <c r="G139" s="560" t="s">
        <v>451</v>
      </c>
      <c r="H139" s="613" t="s">
        <v>83</v>
      </c>
      <c r="I139" s="618" t="s">
        <v>512</v>
      </c>
      <c r="J139" s="619" t="s">
        <v>170</v>
      </c>
      <c r="K139" s="620" t="s">
        <v>225</v>
      </c>
      <c r="L139" s="621" t="str">
        <f>IF(K139=0," ",VLOOKUP(K139,CC$218:CD$232,2,0))</f>
        <v>POSIBLE / MODERADO</v>
      </c>
      <c r="M139" s="621">
        <f>IF(K139=0," ",VLOOKUP(K139,CC$218:CE$232,3,0))</f>
        <v>3</v>
      </c>
      <c r="N139" s="621" t="s">
        <v>102</v>
      </c>
      <c r="O139" s="621" t="s">
        <v>254</v>
      </c>
      <c r="P139" s="621" t="str">
        <f>IF(O139=0," ",VLOOKUP(O139,CC$245:CD$284,2,0))</f>
        <v>MAYOR</v>
      </c>
      <c r="Q139" s="621">
        <f>IF(O139=0," ",VLOOKUP(O139,CC$245:CE$284,3,0))</f>
        <v>4</v>
      </c>
      <c r="R139" s="621" t="str">
        <f>CONCATENATE(M139,Q139)</f>
        <v>34</v>
      </c>
      <c r="S139" s="623" t="str">
        <f>IF(M139=" ","FALTAN DATOS PREVIOS",IF(Q139=" ","FALTAN DATOS PREVIOS",VLOOKUP(R139,CC$287:CD$312,2,0)))</f>
        <v>Crítico</v>
      </c>
      <c r="T139" s="544">
        <v>1</v>
      </c>
      <c r="U139" s="601" t="s">
        <v>561</v>
      </c>
      <c r="V139" s="603" t="s">
        <v>562</v>
      </c>
      <c r="W139" s="544" t="s">
        <v>145</v>
      </c>
      <c r="X139" s="542">
        <f t="shared" ref="X139:X147" si="22">IF(W139="CORRECTIVO",5,IF(W139="PREVENTIVO",15,0))</f>
        <v>15</v>
      </c>
      <c r="Y139" s="544">
        <v>12</v>
      </c>
      <c r="Z139" s="544">
        <v>8</v>
      </c>
      <c r="AA139" s="544">
        <v>27</v>
      </c>
      <c r="AB139" s="544">
        <v>12</v>
      </c>
      <c r="AC139" s="544">
        <v>16</v>
      </c>
      <c r="AD139" s="249">
        <f>SUM(Y139:AC139)+X139</f>
        <v>90</v>
      </c>
      <c r="AE139" s="626" t="str">
        <f>IF(AD148&lt;51,IF(AD148=0,"NO HA DEFINIDO CONTROL", "BAJA"),(IF(AD148&gt; 76,"ALTA","MEDIA")))</f>
        <v>MEDIA</v>
      </c>
      <c r="AF139" s="622" t="s">
        <v>2</v>
      </c>
      <c r="AG139" s="621">
        <f>IF(AF139="PROBABILIDAD",IF(AE139="ALTA",IF(M139&lt;=2,1,M139-2),IF(AE139="MEDIA",IF(M139&lt;=2,1,M139-1),M139)),M139)</f>
        <v>2</v>
      </c>
      <c r="AH139" s="621">
        <f>IF(AF139="IMPACTO",IF(AE139="ALTA",IF(Q139&lt;=2,1,Q139-2),IF(AE139="MEDIA",IF(Q139&lt;=2,1,Q139-1),Q139)),Q139)</f>
        <v>4</v>
      </c>
      <c r="AI139" s="623" t="str">
        <f>CONCATENATE(AG139,AH139)</f>
        <v>24</v>
      </c>
      <c r="AJ139" s="624" t="str">
        <f>+VLOOKUP(AI139,$CC$288:$CD$313,2,0)</f>
        <v>Alto</v>
      </c>
      <c r="AK139" s="621"/>
      <c r="AL139" s="193"/>
      <c r="AM139" s="193"/>
      <c r="AN139" s="197"/>
      <c r="AO139" s="244"/>
      <c r="AP139" s="532" t="s">
        <v>608</v>
      </c>
      <c r="AQ139" s="502" t="s">
        <v>608</v>
      </c>
      <c r="AR139" s="535" t="s">
        <v>563</v>
      </c>
      <c r="AS139" s="445" t="s">
        <v>529</v>
      </c>
      <c r="AT139" s="471">
        <v>42401</v>
      </c>
      <c r="AU139" s="471">
        <v>42551</v>
      </c>
      <c r="AV139" s="461" t="s">
        <v>605</v>
      </c>
      <c r="AW139" s="191"/>
      <c r="AX139" s="191"/>
      <c r="AY139" s="250"/>
      <c r="AZ139" s="250"/>
      <c r="BA139" s="250"/>
      <c r="BB139" s="250"/>
      <c r="BC139" s="250"/>
      <c r="BD139" s="250"/>
      <c r="BE139" s="250"/>
      <c r="CC139" s="252"/>
      <c r="CF139" s="253"/>
      <c r="DU139" s="254"/>
      <c r="DV139" s="254"/>
      <c r="DW139" s="254"/>
      <c r="DX139" s="254"/>
      <c r="DY139" s="254"/>
      <c r="DZ139" s="254"/>
      <c r="EA139" s="254"/>
      <c r="EB139" s="254"/>
      <c r="EC139" s="254"/>
    </row>
    <row r="140" spans="1:140" s="251" customFormat="1" ht="89.25" customHeight="1" thickBot="1" x14ac:dyDescent="0.3">
      <c r="A140" s="612"/>
      <c r="B140" s="197" t="s">
        <v>212</v>
      </c>
      <c r="C140" s="562" t="s">
        <v>449</v>
      </c>
      <c r="D140" s="613"/>
      <c r="E140" s="614"/>
      <c r="F140" s="616"/>
      <c r="G140" s="560" t="s">
        <v>452</v>
      </c>
      <c r="H140" s="613"/>
      <c r="I140" s="618"/>
      <c r="J140" s="619"/>
      <c r="K140" s="620"/>
      <c r="L140" s="621"/>
      <c r="M140" s="621"/>
      <c r="N140" s="621"/>
      <c r="O140" s="621"/>
      <c r="P140" s="621"/>
      <c r="Q140" s="621"/>
      <c r="R140" s="621"/>
      <c r="S140" s="623"/>
      <c r="T140" s="544">
        <v>2</v>
      </c>
      <c r="U140" s="449" t="s">
        <v>531</v>
      </c>
      <c r="V140" s="557" t="s">
        <v>532</v>
      </c>
      <c r="W140" s="544" t="s">
        <v>145</v>
      </c>
      <c r="X140" s="542">
        <f t="shared" si="22"/>
        <v>15</v>
      </c>
      <c r="Y140" s="544">
        <v>4</v>
      </c>
      <c r="Z140" s="544">
        <v>4</v>
      </c>
      <c r="AA140" s="544">
        <v>9</v>
      </c>
      <c r="AB140" s="544">
        <v>4</v>
      </c>
      <c r="AC140" s="544">
        <v>8</v>
      </c>
      <c r="AD140" s="249">
        <f>SUM(Y140:AC140)+X140</f>
        <v>44</v>
      </c>
      <c r="AE140" s="626"/>
      <c r="AF140" s="622"/>
      <c r="AG140" s="621"/>
      <c r="AH140" s="621"/>
      <c r="AI140" s="623"/>
      <c r="AJ140" s="624"/>
      <c r="AK140" s="621"/>
      <c r="AL140" s="193"/>
      <c r="AM140" s="193"/>
      <c r="AN140" s="193"/>
      <c r="AO140" s="244"/>
      <c r="AP140" s="532" t="s">
        <v>603</v>
      </c>
      <c r="AQ140" s="524" t="s">
        <v>606</v>
      </c>
      <c r="AR140" s="446" t="s">
        <v>563</v>
      </c>
      <c r="AS140" s="445" t="s">
        <v>529</v>
      </c>
      <c r="AT140" s="471">
        <v>42401</v>
      </c>
      <c r="AU140" s="471">
        <v>42551</v>
      </c>
      <c r="AV140" s="461" t="s">
        <v>607</v>
      </c>
      <c r="AW140" s="191"/>
      <c r="AX140" s="191"/>
      <c r="AY140" s="250"/>
      <c r="AZ140" s="250"/>
      <c r="BA140" s="250"/>
      <c r="BB140" s="250"/>
      <c r="BC140" s="250"/>
      <c r="BD140" s="250"/>
      <c r="BE140" s="250"/>
      <c r="CC140" s="252"/>
      <c r="CF140" s="253"/>
      <c r="DU140" s="254"/>
      <c r="DV140" s="254"/>
      <c r="DW140" s="254"/>
      <c r="DX140" s="254"/>
      <c r="DY140" s="254"/>
      <c r="DZ140" s="254"/>
      <c r="EA140" s="254"/>
      <c r="EB140" s="254"/>
      <c r="EC140" s="254"/>
    </row>
    <row r="141" spans="1:140" s="251" customFormat="1" ht="100.5" customHeight="1" x14ac:dyDescent="0.25">
      <c r="A141" s="612"/>
      <c r="B141" s="197" t="s">
        <v>213</v>
      </c>
      <c r="C141" s="577" t="s">
        <v>454</v>
      </c>
      <c r="D141" s="613"/>
      <c r="E141" s="614"/>
      <c r="F141" s="616"/>
      <c r="G141" s="560" t="s">
        <v>447</v>
      </c>
      <c r="H141" s="613"/>
      <c r="I141" s="618"/>
      <c r="J141" s="619"/>
      <c r="K141" s="620"/>
      <c r="L141" s="621"/>
      <c r="M141" s="621"/>
      <c r="N141" s="621"/>
      <c r="O141" s="621"/>
      <c r="P141" s="621"/>
      <c r="Q141" s="621"/>
      <c r="R141" s="621"/>
      <c r="S141" s="623"/>
      <c r="T141" s="544"/>
      <c r="U141" s="403"/>
      <c r="V141" s="191"/>
      <c r="W141" s="544"/>
      <c r="X141" s="542">
        <f t="shared" si="22"/>
        <v>0</v>
      </c>
      <c r="Y141" s="544"/>
      <c r="Z141" s="544"/>
      <c r="AA141" s="544"/>
      <c r="AB141" s="544"/>
      <c r="AC141" s="544"/>
      <c r="AD141" s="249">
        <f>SUM(Y141:AC141)+X141</f>
        <v>0</v>
      </c>
      <c r="AE141" s="626"/>
      <c r="AF141" s="622"/>
      <c r="AG141" s="621"/>
      <c r="AH141" s="621"/>
      <c r="AI141" s="623"/>
      <c r="AJ141" s="624"/>
      <c r="AK141" s="621"/>
      <c r="AL141" s="193"/>
      <c r="AM141" s="193"/>
      <c r="AN141" s="193"/>
      <c r="AO141" s="244"/>
      <c r="AP141" s="534" t="s">
        <v>612</v>
      </c>
      <c r="AQ141" s="502" t="s">
        <v>613</v>
      </c>
      <c r="AR141" s="535" t="s">
        <v>552</v>
      </c>
      <c r="AS141" s="445" t="s">
        <v>529</v>
      </c>
      <c r="AT141" s="471">
        <v>42401</v>
      </c>
      <c r="AU141" s="471">
        <v>42724</v>
      </c>
      <c r="AV141" s="529" t="s">
        <v>564</v>
      </c>
      <c r="AW141" s="191"/>
      <c r="AX141" s="191"/>
      <c r="AY141" s="250"/>
      <c r="AZ141" s="250"/>
      <c r="BA141" s="250"/>
      <c r="BB141" s="250"/>
      <c r="BC141" s="250"/>
      <c r="BD141" s="250"/>
      <c r="BE141" s="250"/>
      <c r="CC141" s="252"/>
      <c r="CF141" s="253"/>
      <c r="DU141" s="254"/>
      <c r="DV141" s="254"/>
      <c r="DW141" s="254"/>
      <c r="DX141" s="254"/>
      <c r="DY141" s="254"/>
      <c r="DZ141" s="254"/>
      <c r="EA141" s="254"/>
      <c r="EB141" s="254"/>
      <c r="EC141" s="254"/>
    </row>
    <row r="142" spans="1:140" s="251" customFormat="1" ht="119.25" customHeight="1" x14ac:dyDescent="0.25">
      <c r="A142" s="612"/>
      <c r="B142" s="197" t="s">
        <v>209</v>
      </c>
      <c r="C142" s="557" t="s">
        <v>456</v>
      </c>
      <c r="D142" s="613"/>
      <c r="E142" s="614"/>
      <c r="F142" s="616"/>
      <c r="G142" s="560" t="s">
        <v>448</v>
      </c>
      <c r="H142" s="613"/>
      <c r="I142" s="618"/>
      <c r="J142" s="619"/>
      <c r="K142" s="620"/>
      <c r="L142" s="621"/>
      <c r="M142" s="621"/>
      <c r="N142" s="621"/>
      <c r="O142" s="621"/>
      <c r="P142" s="621"/>
      <c r="Q142" s="621"/>
      <c r="R142" s="621"/>
      <c r="S142" s="623"/>
      <c r="T142" s="544"/>
      <c r="U142" s="191"/>
      <c r="V142" s="191"/>
      <c r="W142" s="544"/>
      <c r="X142" s="542">
        <f t="shared" si="22"/>
        <v>0</v>
      </c>
      <c r="Y142" s="544"/>
      <c r="Z142" s="544"/>
      <c r="AA142" s="544"/>
      <c r="AB142" s="544"/>
      <c r="AC142" s="544"/>
      <c r="AD142" s="249">
        <f t="shared" ref="AD142:AD147" si="23">SUM(Y142:AC142)+X142</f>
        <v>0</v>
      </c>
      <c r="AE142" s="626"/>
      <c r="AF142" s="622"/>
      <c r="AG142" s="621"/>
      <c r="AH142" s="621"/>
      <c r="AI142" s="623"/>
      <c r="AJ142" s="624"/>
      <c r="AK142" s="621"/>
      <c r="AL142" s="193"/>
      <c r="AM142" s="193"/>
      <c r="AN142" s="193"/>
      <c r="AO142" s="244"/>
      <c r="AP142" s="497" t="s">
        <v>530</v>
      </c>
      <c r="AQ142" s="486" t="s">
        <v>619</v>
      </c>
      <c r="AR142" s="445" t="s">
        <v>527</v>
      </c>
      <c r="AS142" s="445" t="s">
        <v>528</v>
      </c>
      <c r="AT142" s="471">
        <v>42036</v>
      </c>
      <c r="AU142" s="471">
        <v>42551</v>
      </c>
      <c r="AV142" s="461" t="s">
        <v>620</v>
      </c>
      <c r="AW142" s="191"/>
      <c r="AX142" s="191"/>
      <c r="AY142" s="250"/>
      <c r="AZ142" s="250"/>
      <c r="BA142" s="250"/>
      <c r="BB142" s="250"/>
      <c r="BC142" s="250"/>
      <c r="BD142" s="250"/>
      <c r="BE142" s="250"/>
      <c r="CC142" s="252"/>
      <c r="CF142" s="253"/>
      <c r="DU142" s="254"/>
      <c r="DV142" s="254"/>
      <c r="DW142" s="254"/>
      <c r="DX142" s="254"/>
      <c r="DY142" s="254"/>
      <c r="DZ142" s="254"/>
      <c r="EA142" s="254"/>
      <c r="EB142" s="254"/>
      <c r="EC142" s="254"/>
    </row>
    <row r="143" spans="1:140" s="251" customFormat="1" ht="85.5" customHeight="1" x14ac:dyDescent="0.25">
      <c r="A143" s="612"/>
      <c r="B143" s="197" t="s">
        <v>212</v>
      </c>
      <c r="C143" s="505" t="s">
        <v>457</v>
      </c>
      <c r="D143" s="613"/>
      <c r="E143" s="614"/>
      <c r="F143" s="616"/>
      <c r="G143" s="198" t="s">
        <v>458</v>
      </c>
      <c r="H143" s="613"/>
      <c r="I143" s="618"/>
      <c r="J143" s="619"/>
      <c r="K143" s="620"/>
      <c r="L143" s="621"/>
      <c r="M143" s="621"/>
      <c r="N143" s="621"/>
      <c r="O143" s="621"/>
      <c r="P143" s="621"/>
      <c r="Q143" s="621"/>
      <c r="R143" s="621"/>
      <c r="S143" s="623"/>
      <c r="T143" s="544"/>
      <c r="U143" s="191"/>
      <c r="V143" s="191"/>
      <c r="W143" s="544"/>
      <c r="X143" s="542">
        <f t="shared" si="22"/>
        <v>0</v>
      </c>
      <c r="Y143" s="544"/>
      <c r="Z143" s="544"/>
      <c r="AA143" s="544"/>
      <c r="AB143" s="544"/>
      <c r="AC143" s="544"/>
      <c r="AD143" s="249">
        <f t="shared" si="23"/>
        <v>0</v>
      </c>
      <c r="AE143" s="626"/>
      <c r="AF143" s="622"/>
      <c r="AG143" s="621"/>
      <c r="AH143" s="621"/>
      <c r="AI143" s="623"/>
      <c r="AJ143" s="624"/>
      <c r="AK143" s="621"/>
      <c r="AL143" s="193"/>
      <c r="AM143" s="193"/>
      <c r="AN143" s="193"/>
      <c r="AO143" s="244"/>
      <c r="AP143" s="501" t="s">
        <v>614</v>
      </c>
      <c r="AQ143" s="464" t="s">
        <v>615</v>
      </c>
      <c r="AR143" s="445" t="s">
        <v>526</v>
      </c>
      <c r="AS143" s="445" t="s">
        <v>528</v>
      </c>
      <c r="AT143" s="471">
        <v>42036</v>
      </c>
      <c r="AU143" s="471">
        <v>42724</v>
      </c>
      <c r="AV143" s="461" t="s">
        <v>630</v>
      </c>
      <c r="AW143" s="191"/>
      <c r="AX143" s="191"/>
      <c r="AY143" s="250"/>
      <c r="AZ143" s="250"/>
      <c r="BA143" s="250"/>
      <c r="BB143" s="250"/>
      <c r="BC143" s="250"/>
      <c r="BD143" s="250"/>
      <c r="BE143" s="250"/>
      <c r="CC143" s="252"/>
      <c r="CF143" s="253"/>
      <c r="DU143" s="254"/>
      <c r="DV143" s="254"/>
      <c r="DW143" s="254"/>
      <c r="DX143" s="254"/>
      <c r="DY143" s="254"/>
      <c r="DZ143" s="254"/>
      <c r="EA143" s="254"/>
      <c r="EB143" s="254"/>
      <c r="EC143" s="254"/>
    </row>
    <row r="144" spans="1:140" s="251" customFormat="1" ht="76.5" customHeight="1" x14ac:dyDescent="0.25">
      <c r="A144" s="612"/>
      <c r="B144" s="197" t="s">
        <v>212</v>
      </c>
      <c r="C144" s="566" t="s">
        <v>446</v>
      </c>
      <c r="D144" s="613"/>
      <c r="E144" s="614"/>
      <c r="F144" s="616"/>
      <c r="G144" s="198" t="s">
        <v>459</v>
      </c>
      <c r="H144" s="613"/>
      <c r="I144" s="618"/>
      <c r="J144" s="619"/>
      <c r="K144" s="620"/>
      <c r="L144" s="621"/>
      <c r="M144" s="621"/>
      <c r="N144" s="621"/>
      <c r="O144" s="621"/>
      <c r="P144" s="621"/>
      <c r="Q144" s="621"/>
      <c r="R144" s="621"/>
      <c r="S144" s="623"/>
      <c r="T144" s="544"/>
      <c r="U144" s="191"/>
      <c r="V144" s="191"/>
      <c r="W144" s="544"/>
      <c r="X144" s="542">
        <f t="shared" si="22"/>
        <v>0</v>
      </c>
      <c r="Y144" s="544"/>
      <c r="Z144" s="544"/>
      <c r="AA144" s="544"/>
      <c r="AB144" s="544"/>
      <c r="AC144" s="544"/>
      <c r="AD144" s="249">
        <f t="shared" si="23"/>
        <v>0</v>
      </c>
      <c r="AE144" s="626"/>
      <c r="AF144" s="622"/>
      <c r="AG144" s="621"/>
      <c r="AH144" s="621"/>
      <c r="AI144" s="623"/>
      <c r="AJ144" s="624"/>
      <c r="AK144" s="621"/>
      <c r="AL144" s="193"/>
      <c r="AM144" s="193"/>
      <c r="AN144" s="193"/>
      <c r="AO144" s="244"/>
      <c r="AP144" s="497" t="s">
        <v>618</v>
      </c>
      <c r="AQ144" s="480" t="s">
        <v>604</v>
      </c>
      <c r="AR144" s="445" t="s">
        <v>536</v>
      </c>
      <c r="AS144" s="445" t="s">
        <v>537</v>
      </c>
      <c r="AT144" s="471">
        <v>42036</v>
      </c>
      <c r="AU144" s="471">
        <v>42724</v>
      </c>
      <c r="AV144" s="461" t="s">
        <v>617</v>
      </c>
      <c r="AW144" s="191"/>
      <c r="AX144" s="191"/>
      <c r="AY144" s="250"/>
      <c r="AZ144" s="250"/>
      <c r="BA144" s="250"/>
      <c r="BB144" s="250"/>
      <c r="BC144" s="250"/>
      <c r="BD144" s="250"/>
      <c r="BE144" s="250"/>
      <c r="CC144" s="252"/>
      <c r="CF144" s="253"/>
      <c r="DU144" s="254"/>
      <c r="DV144" s="254"/>
      <c r="DW144" s="254"/>
      <c r="DX144" s="254"/>
      <c r="DY144" s="254"/>
      <c r="DZ144" s="254"/>
      <c r="EA144" s="254"/>
      <c r="EB144" s="254"/>
      <c r="EC144" s="254"/>
    </row>
    <row r="145" spans="1:140" s="251" customFormat="1" ht="55.5" customHeight="1" x14ac:dyDescent="0.25">
      <c r="A145" s="612"/>
      <c r="B145" s="197" t="s">
        <v>212</v>
      </c>
      <c r="C145" s="566" t="s">
        <v>661</v>
      </c>
      <c r="D145" s="613"/>
      <c r="E145" s="614"/>
      <c r="F145" s="616"/>
      <c r="G145" s="198" t="s">
        <v>460</v>
      </c>
      <c r="H145" s="613"/>
      <c r="I145" s="618"/>
      <c r="J145" s="619"/>
      <c r="K145" s="620"/>
      <c r="L145" s="621"/>
      <c r="M145" s="621"/>
      <c r="N145" s="621"/>
      <c r="O145" s="621"/>
      <c r="P145" s="621"/>
      <c r="Q145" s="621"/>
      <c r="R145" s="621"/>
      <c r="S145" s="623"/>
      <c r="T145" s="544"/>
      <c r="U145" s="191"/>
      <c r="V145" s="191"/>
      <c r="W145" s="544"/>
      <c r="X145" s="542">
        <f t="shared" si="22"/>
        <v>0</v>
      </c>
      <c r="Y145" s="544"/>
      <c r="Z145" s="544"/>
      <c r="AA145" s="544"/>
      <c r="AB145" s="544"/>
      <c r="AC145" s="544"/>
      <c r="AD145" s="249">
        <f t="shared" si="23"/>
        <v>0</v>
      </c>
      <c r="AE145" s="626"/>
      <c r="AF145" s="622"/>
      <c r="AG145" s="621"/>
      <c r="AH145" s="621"/>
      <c r="AI145" s="623"/>
      <c r="AJ145" s="624"/>
      <c r="AK145" s="621"/>
      <c r="AL145" s="193"/>
      <c r="AM145" s="193"/>
      <c r="AN145" s="193"/>
      <c r="AO145" s="244"/>
      <c r="AP145" s="464"/>
      <c r="AQ145" s="464"/>
      <c r="AR145" s="445"/>
      <c r="AS145" s="445"/>
      <c r="AT145" s="457"/>
      <c r="AU145" s="457"/>
      <c r="AV145" s="445"/>
      <c r="AW145" s="191"/>
      <c r="AX145" s="191"/>
      <c r="AY145" s="250"/>
      <c r="AZ145" s="250"/>
      <c r="BA145" s="250"/>
      <c r="BB145" s="250"/>
      <c r="BC145" s="250"/>
      <c r="BD145" s="250"/>
      <c r="BE145" s="250"/>
      <c r="CC145" s="252"/>
      <c r="CF145" s="253"/>
      <c r="DU145" s="254"/>
      <c r="DV145" s="254"/>
      <c r="DW145" s="254"/>
      <c r="DX145" s="254"/>
      <c r="DY145" s="254"/>
      <c r="DZ145" s="254"/>
      <c r="EA145" s="254"/>
      <c r="EB145" s="254"/>
      <c r="EC145" s="254"/>
    </row>
    <row r="146" spans="1:140" s="251" customFormat="1" ht="57.75" customHeight="1" x14ac:dyDescent="0.25">
      <c r="A146" s="612"/>
      <c r="B146" s="429" t="s">
        <v>213</v>
      </c>
      <c r="C146" s="533" t="s">
        <v>580</v>
      </c>
      <c r="D146" s="613"/>
      <c r="E146" s="614"/>
      <c r="F146" s="616"/>
      <c r="G146" s="404"/>
      <c r="H146" s="613"/>
      <c r="I146" s="618"/>
      <c r="J146" s="619"/>
      <c r="K146" s="620"/>
      <c r="L146" s="621"/>
      <c r="M146" s="621"/>
      <c r="N146" s="621"/>
      <c r="O146" s="621"/>
      <c r="P146" s="621"/>
      <c r="Q146" s="621"/>
      <c r="R146" s="621"/>
      <c r="S146" s="623"/>
      <c r="T146" s="544"/>
      <c r="U146" s="191"/>
      <c r="V146" s="191"/>
      <c r="W146" s="544"/>
      <c r="X146" s="542">
        <f t="shared" si="22"/>
        <v>0</v>
      </c>
      <c r="Y146" s="544"/>
      <c r="Z146" s="544"/>
      <c r="AA146" s="544"/>
      <c r="AB146" s="544"/>
      <c r="AC146" s="544"/>
      <c r="AD146" s="249">
        <f t="shared" si="23"/>
        <v>0</v>
      </c>
      <c r="AE146" s="626"/>
      <c r="AF146" s="622"/>
      <c r="AG146" s="621"/>
      <c r="AH146" s="621"/>
      <c r="AI146" s="623"/>
      <c r="AJ146" s="624"/>
      <c r="AK146" s="621"/>
      <c r="AL146" s="193"/>
      <c r="AM146" s="193"/>
      <c r="AN146" s="193"/>
      <c r="AO146" s="244"/>
      <c r="AP146" s="464"/>
      <c r="AQ146" s="464"/>
      <c r="AR146" s="445"/>
      <c r="AS146" s="445"/>
      <c r="AT146" s="457"/>
      <c r="AU146" s="457"/>
      <c r="AV146" s="461"/>
      <c r="AW146" s="191"/>
      <c r="AX146" s="191"/>
      <c r="AY146" s="250"/>
      <c r="AZ146" s="250"/>
      <c r="BA146" s="250"/>
      <c r="BB146" s="250"/>
      <c r="BC146" s="250"/>
      <c r="BD146" s="250"/>
      <c r="BE146" s="250"/>
      <c r="CC146" s="252"/>
      <c r="CF146" s="253"/>
      <c r="DU146" s="254"/>
      <c r="DV146" s="254"/>
      <c r="DW146" s="254"/>
      <c r="DX146" s="254"/>
      <c r="DY146" s="254"/>
      <c r="DZ146" s="254"/>
      <c r="EA146" s="254"/>
      <c r="EB146" s="254"/>
      <c r="EC146" s="254"/>
    </row>
    <row r="147" spans="1:140" s="251" customFormat="1" ht="110.25" customHeight="1" x14ac:dyDescent="0.25">
      <c r="A147" s="612"/>
      <c r="B147" s="197" t="s">
        <v>214</v>
      </c>
      <c r="C147" s="532" t="s">
        <v>664</v>
      </c>
      <c r="D147" s="613"/>
      <c r="E147" s="614"/>
      <c r="F147" s="616"/>
      <c r="G147" s="404"/>
      <c r="H147" s="613"/>
      <c r="I147" s="618"/>
      <c r="J147" s="619"/>
      <c r="K147" s="620"/>
      <c r="L147" s="621"/>
      <c r="M147" s="621"/>
      <c r="N147" s="621"/>
      <c r="O147" s="621"/>
      <c r="P147" s="621"/>
      <c r="Q147" s="621"/>
      <c r="R147" s="621"/>
      <c r="S147" s="623"/>
      <c r="T147" s="544"/>
      <c r="U147" s="544"/>
      <c r="V147" s="544"/>
      <c r="W147" s="544"/>
      <c r="X147" s="542">
        <f t="shared" si="22"/>
        <v>0</v>
      </c>
      <c r="Y147" s="544"/>
      <c r="Z147" s="544"/>
      <c r="AA147" s="544"/>
      <c r="AB147" s="544"/>
      <c r="AC147" s="544"/>
      <c r="AD147" s="249">
        <f t="shared" si="23"/>
        <v>0</v>
      </c>
      <c r="AE147" s="626"/>
      <c r="AF147" s="622"/>
      <c r="AG147" s="621"/>
      <c r="AH147" s="621"/>
      <c r="AI147" s="623"/>
      <c r="AJ147" s="624"/>
      <c r="AK147" s="621"/>
      <c r="AL147" s="255"/>
      <c r="AM147" s="195"/>
      <c r="AN147" s="195"/>
      <c r="AO147" s="244"/>
      <c r="AP147" s="464"/>
      <c r="AQ147" s="464"/>
      <c r="AR147" s="445"/>
      <c r="AS147" s="445"/>
      <c r="AT147" s="457"/>
      <c r="AU147" s="457"/>
      <c r="AV147" s="461"/>
      <c r="AW147" s="191"/>
      <c r="AX147" s="194"/>
      <c r="AY147" s="250"/>
      <c r="AZ147" s="250"/>
      <c r="BA147" s="250"/>
      <c r="BB147" s="250"/>
      <c r="BC147" s="250"/>
      <c r="BD147" s="250"/>
      <c r="BE147" s="250"/>
      <c r="CC147" s="252"/>
      <c r="CF147" s="253"/>
      <c r="DU147" s="254"/>
      <c r="DV147" s="254"/>
      <c r="DW147" s="254"/>
      <c r="DX147" s="254"/>
      <c r="DY147" s="254"/>
      <c r="DZ147" s="254"/>
      <c r="EA147" s="254"/>
      <c r="EB147" s="254"/>
      <c r="EC147" s="254"/>
    </row>
    <row r="148" spans="1:140" ht="35.1" customHeight="1" x14ac:dyDescent="0.25">
      <c r="A148" s="256"/>
      <c r="B148" s="257"/>
      <c r="C148" s="257"/>
      <c r="D148" s="613"/>
      <c r="E148" s="614"/>
      <c r="F148" s="617"/>
      <c r="G148" s="199"/>
      <c r="H148" s="613"/>
      <c r="I148" s="618"/>
      <c r="J148" s="619"/>
      <c r="K148" s="620"/>
      <c r="L148" s="621"/>
      <c r="M148" s="621"/>
      <c r="N148" s="621"/>
      <c r="O148" s="621"/>
      <c r="P148" s="621"/>
      <c r="Q148" s="621"/>
      <c r="R148" s="621"/>
      <c r="S148" s="623"/>
      <c r="T148" s="625" t="s">
        <v>413</v>
      </c>
      <c r="U148" s="625"/>
      <c r="V148" s="625"/>
      <c r="W148" s="625"/>
      <c r="X148" s="625"/>
      <c r="Y148" s="625"/>
      <c r="Z148" s="625"/>
      <c r="AA148" s="625"/>
      <c r="AB148" s="625"/>
      <c r="AC148" s="625"/>
      <c r="AD148" s="200">
        <f>SUMIF(AD139:AD147,"&gt;0")/IF(COUNTIF(AD139:AD147,"&gt;0")=0,1,COUNTIF(AD139:AD147,"&gt;0"))</f>
        <v>67</v>
      </c>
      <c r="AE148" s="626"/>
      <c r="AF148" s="622"/>
      <c r="AG148" s="621"/>
      <c r="AH148" s="621"/>
      <c r="AI148" s="623"/>
      <c r="AJ148" s="624"/>
      <c r="AK148" s="621"/>
      <c r="AL148" s="258"/>
      <c r="AM148" s="259"/>
      <c r="AN148" s="259"/>
      <c r="AO148" s="244"/>
      <c r="AP148" s="483"/>
      <c r="AQ148" s="483"/>
      <c r="AR148" s="259"/>
      <c r="AS148" s="259"/>
      <c r="AT148" s="260"/>
      <c r="AU148" s="260"/>
      <c r="AV148" s="259"/>
      <c r="AW148" s="259"/>
      <c r="AX148" s="261"/>
      <c r="ED148" s="216"/>
      <c r="EE148" s="216"/>
      <c r="EF148" s="216"/>
      <c r="EG148" s="216"/>
      <c r="EH148" s="216"/>
      <c r="EI148" s="216"/>
      <c r="EJ148" s="216"/>
    </row>
    <row r="149" spans="1:140" ht="34.5" customHeight="1" x14ac:dyDescent="0.25">
      <c r="A149" s="228"/>
      <c r="B149" s="431"/>
      <c r="C149" s="430"/>
      <c r="D149" s="406"/>
      <c r="E149" s="407"/>
      <c r="F149" s="406"/>
      <c r="G149" s="405"/>
      <c r="H149" s="259"/>
      <c r="I149" s="259"/>
      <c r="J149" s="408"/>
      <c r="K149" s="408"/>
      <c r="L149" s="409"/>
      <c r="M149" s="410"/>
      <c r="N149" s="408"/>
      <c r="O149" s="408"/>
      <c r="P149" s="411"/>
      <c r="Q149" s="410"/>
      <c r="R149" s="410"/>
      <c r="S149" s="230"/>
      <c r="T149" s="412"/>
      <c r="U149" s="412"/>
      <c r="V149" s="412"/>
      <c r="W149" s="413"/>
      <c r="X149" s="412"/>
      <c r="Y149" s="409"/>
      <c r="Z149" s="409"/>
      <c r="AA149" s="409"/>
      <c r="AB149" s="409"/>
      <c r="AC149" s="409"/>
      <c r="AD149" s="409"/>
      <c r="AE149" s="414"/>
      <c r="AF149" s="415"/>
      <c r="AG149" s="414"/>
      <c r="AH149" s="414"/>
      <c r="AI149" s="414"/>
      <c r="AJ149" s="416"/>
      <c r="AK149" s="259"/>
      <c r="AL149" s="258"/>
      <c r="AM149" s="259"/>
      <c r="AN149" s="259"/>
      <c r="AO149" s="244"/>
      <c r="AP149" s="483"/>
      <c r="AQ149" s="483"/>
      <c r="AR149" s="259"/>
      <c r="AS149" s="259"/>
      <c r="AT149" s="260"/>
      <c r="AU149" s="260"/>
      <c r="AV149" s="259"/>
      <c r="AW149" s="259"/>
      <c r="AX149" s="261"/>
      <c r="ED149" s="216"/>
      <c r="EE149" s="216"/>
      <c r="EF149" s="216"/>
      <c r="EG149" s="216"/>
      <c r="EH149" s="216"/>
      <c r="EI149" s="216"/>
      <c r="EJ149" s="216"/>
    </row>
    <row r="150" spans="1:140" s="251" customFormat="1" ht="105.75" customHeight="1" x14ac:dyDescent="0.25">
      <c r="A150" s="612"/>
      <c r="B150" s="197" t="s">
        <v>213</v>
      </c>
      <c r="C150" s="577" t="s">
        <v>508</v>
      </c>
      <c r="D150" s="613" t="s">
        <v>438</v>
      </c>
      <c r="E150" s="614" t="s">
        <v>696</v>
      </c>
      <c r="F150" s="615" t="s">
        <v>581</v>
      </c>
      <c r="G150" s="560" t="s">
        <v>451</v>
      </c>
      <c r="H150" s="613" t="s">
        <v>83</v>
      </c>
      <c r="I150" s="618" t="s">
        <v>512</v>
      </c>
      <c r="J150" s="619" t="s">
        <v>170</v>
      </c>
      <c r="K150" s="620" t="s">
        <v>224</v>
      </c>
      <c r="L150" s="621" t="str">
        <f>IF(K150=0," ",VLOOKUP(K150,CC$218:CD$232,2,0))</f>
        <v>IMPROBABLE</v>
      </c>
      <c r="M150" s="621">
        <f>IF(K150=0," ",VLOOKUP(K150,CC$218:CE$232,3,0))</f>
        <v>2</v>
      </c>
      <c r="N150" s="626" t="s">
        <v>118</v>
      </c>
      <c r="O150" s="626" t="s">
        <v>279</v>
      </c>
      <c r="P150" s="621" t="str">
        <f>IF(O150=0," ",VLOOKUP(O150,CC$245:CD$284,2,0))</f>
        <v>MAYOR</v>
      </c>
      <c r="Q150" s="621">
        <f>IF(O150=0," ",VLOOKUP(O150,CC$245:CE$284,3,0))</f>
        <v>4</v>
      </c>
      <c r="R150" s="621" t="str">
        <f>CONCATENATE(M150,Q150)</f>
        <v>24</v>
      </c>
      <c r="S150" s="623" t="str">
        <f>IF(M150=" ","FALTAN DATOS PREVIOS",IF(Q150=" ","FALTAN DATOS PREVIOS",VLOOKUP(R150,CC$287:CD$312,2,0)))</f>
        <v>Alto</v>
      </c>
      <c r="T150" s="544">
        <v>1</v>
      </c>
      <c r="U150" s="567" t="s">
        <v>519</v>
      </c>
      <c r="V150" s="560" t="s">
        <v>518</v>
      </c>
      <c r="W150" s="544" t="s">
        <v>146</v>
      </c>
      <c r="X150" s="542">
        <f t="shared" ref="X150:X158" si="24">IF(W150="CORRECTIVO",5,IF(W150="PREVENTIVO",15,0))</f>
        <v>5</v>
      </c>
      <c r="Y150" s="544">
        <v>12</v>
      </c>
      <c r="Z150" s="544">
        <v>4</v>
      </c>
      <c r="AA150" s="544">
        <v>18</v>
      </c>
      <c r="AB150" s="544">
        <v>12</v>
      </c>
      <c r="AC150" s="544">
        <v>8</v>
      </c>
      <c r="AD150" s="249">
        <f>SUM(Y150:AC150)+X150</f>
        <v>59</v>
      </c>
      <c r="AE150" s="626" t="str">
        <f>IF(AD159&lt;51,IF(AD159=0,"NO HA DEFINIDO CONTROL", "BAJA"),(IF(AD159&gt; 76,"ALTA","MEDIA")))</f>
        <v>MEDIA</v>
      </c>
      <c r="AF150" s="622" t="s">
        <v>2</v>
      </c>
      <c r="AG150" s="621">
        <f>IF(AF150="PROBABILIDAD",IF(AE150="ALTA",IF(M150&lt;=2,1,M150-2),IF(AE150="MEDIA",IF(M150&lt;=2,1,M150-1),M150)),M150)</f>
        <v>1</v>
      </c>
      <c r="AH150" s="621">
        <f>IF(AF150="IMPACTO",IF(AE150="ALTA",IF(Q150&lt;=2,1,Q150-2),IF(AE150="MEDIA",IF(Q150&lt;=2,1,Q150-1),Q150)),Q150)</f>
        <v>4</v>
      </c>
      <c r="AI150" s="623" t="str">
        <f>CONCATENATE(AG150,AH150)</f>
        <v>14</v>
      </c>
      <c r="AJ150" s="624" t="str">
        <f>+VLOOKUP(AI150,$CC$288:$CD$313,2,0)</f>
        <v>Alto</v>
      </c>
      <c r="AK150" s="621"/>
      <c r="AL150" s="193"/>
      <c r="AM150" s="193"/>
      <c r="AN150" s="197"/>
      <c r="AO150" s="244"/>
      <c r="AP150" s="515" t="s">
        <v>597</v>
      </c>
      <c r="AQ150" s="465" t="s">
        <v>633</v>
      </c>
      <c r="AR150" s="446" t="s">
        <v>565</v>
      </c>
      <c r="AS150" s="445" t="s">
        <v>567</v>
      </c>
      <c r="AT150" s="471">
        <v>42401</v>
      </c>
      <c r="AU150" s="471">
        <v>42724</v>
      </c>
      <c r="AV150" s="461" t="s">
        <v>634</v>
      </c>
      <c r="AW150" s="191"/>
      <c r="AX150" s="191"/>
      <c r="AY150" s="250"/>
      <c r="AZ150" s="250"/>
      <c r="BA150" s="250"/>
      <c r="BB150" s="250"/>
      <c r="BC150" s="250"/>
      <c r="BD150" s="250"/>
      <c r="BE150" s="250"/>
      <c r="CC150" s="252"/>
      <c r="CF150" s="253"/>
      <c r="DU150" s="254"/>
      <c r="DV150" s="254"/>
      <c r="DW150" s="254"/>
      <c r="DX150" s="254"/>
      <c r="DY150" s="254"/>
      <c r="DZ150" s="254"/>
      <c r="EA150" s="254"/>
      <c r="EB150" s="254"/>
      <c r="EC150" s="254"/>
    </row>
    <row r="151" spans="1:140" s="251" customFormat="1" ht="96.75" customHeight="1" thickBot="1" x14ac:dyDescent="0.3">
      <c r="A151" s="612"/>
      <c r="B151" s="197" t="s">
        <v>213</v>
      </c>
      <c r="C151" s="590" t="s">
        <v>454</v>
      </c>
      <c r="D151" s="613"/>
      <c r="E151" s="614"/>
      <c r="F151" s="616"/>
      <c r="G151" s="560" t="s">
        <v>452</v>
      </c>
      <c r="H151" s="613"/>
      <c r="I151" s="618"/>
      <c r="J151" s="619"/>
      <c r="K151" s="620"/>
      <c r="L151" s="621"/>
      <c r="M151" s="621"/>
      <c r="N151" s="626"/>
      <c r="O151" s="626"/>
      <c r="P151" s="621"/>
      <c r="Q151" s="621"/>
      <c r="R151" s="621"/>
      <c r="S151" s="623"/>
      <c r="T151" s="544">
        <v>2</v>
      </c>
      <c r="U151" s="567" t="s">
        <v>521</v>
      </c>
      <c r="V151" s="560" t="s">
        <v>520</v>
      </c>
      <c r="W151" s="544" t="s">
        <v>146</v>
      </c>
      <c r="X151" s="542">
        <f t="shared" si="24"/>
        <v>5</v>
      </c>
      <c r="Y151" s="544">
        <v>12</v>
      </c>
      <c r="Z151" s="544">
        <v>4</v>
      </c>
      <c r="AA151" s="544">
        <v>18</v>
      </c>
      <c r="AB151" s="544">
        <v>12</v>
      </c>
      <c r="AC151" s="544">
        <v>8</v>
      </c>
      <c r="AD151" s="249">
        <f>SUM(Y151:AC151)+X151</f>
        <v>59</v>
      </c>
      <c r="AE151" s="626"/>
      <c r="AF151" s="622"/>
      <c r="AG151" s="621"/>
      <c r="AH151" s="621"/>
      <c r="AI151" s="623"/>
      <c r="AJ151" s="624"/>
      <c r="AK151" s="621"/>
      <c r="AL151" s="193"/>
      <c r="AM151" s="193"/>
      <c r="AN151" s="193"/>
      <c r="AO151" s="244"/>
      <c r="AP151" s="515" t="s">
        <v>635</v>
      </c>
      <c r="AQ151" s="465" t="s">
        <v>520</v>
      </c>
      <c r="AR151" s="446" t="s">
        <v>566</v>
      </c>
      <c r="AS151" s="445" t="s">
        <v>537</v>
      </c>
      <c r="AT151" s="471">
        <v>42401</v>
      </c>
      <c r="AU151" s="471">
        <v>42724</v>
      </c>
      <c r="AV151" s="461" t="s">
        <v>634</v>
      </c>
      <c r="AW151" s="191"/>
      <c r="AX151" s="191"/>
      <c r="AY151" s="250"/>
      <c r="AZ151" s="250"/>
      <c r="BA151" s="250"/>
      <c r="BB151" s="250"/>
      <c r="BC151" s="250"/>
      <c r="BD151" s="250"/>
      <c r="BE151" s="250"/>
      <c r="CC151" s="252"/>
      <c r="CF151" s="253"/>
      <c r="DU151" s="254"/>
      <c r="DV151" s="254"/>
      <c r="DW151" s="254"/>
      <c r="DX151" s="254"/>
      <c r="DY151" s="254"/>
      <c r="DZ151" s="254"/>
      <c r="EA151" s="254"/>
      <c r="EB151" s="254"/>
      <c r="EC151" s="254"/>
    </row>
    <row r="152" spans="1:140" s="251" customFormat="1" ht="105.75" customHeight="1" x14ac:dyDescent="0.25">
      <c r="A152" s="612"/>
      <c r="B152" s="197" t="s">
        <v>213</v>
      </c>
      <c r="C152" s="577" t="s">
        <v>509</v>
      </c>
      <c r="D152" s="613"/>
      <c r="E152" s="614"/>
      <c r="F152" s="616"/>
      <c r="G152" s="560" t="s">
        <v>447</v>
      </c>
      <c r="H152" s="613"/>
      <c r="I152" s="618"/>
      <c r="J152" s="619"/>
      <c r="K152" s="620"/>
      <c r="L152" s="621"/>
      <c r="M152" s="621"/>
      <c r="N152" s="626"/>
      <c r="O152" s="626"/>
      <c r="P152" s="621"/>
      <c r="Q152" s="621"/>
      <c r="R152" s="621"/>
      <c r="S152" s="623"/>
      <c r="T152" s="544">
        <v>3</v>
      </c>
      <c r="U152" s="602" t="s">
        <v>569</v>
      </c>
      <c r="V152" s="603" t="s">
        <v>568</v>
      </c>
      <c r="W152" s="544" t="s">
        <v>145</v>
      </c>
      <c r="X152" s="542">
        <f t="shared" si="24"/>
        <v>15</v>
      </c>
      <c r="Y152" s="544">
        <v>12</v>
      </c>
      <c r="Z152" s="544">
        <v>12</v>
      </c>
      <c r="AA152" s="544">
        <v>18</v>
      </c>
      <c r="AB152" s="544">
        <v>12</v>
      </c>
      <c r="AC152" s="544">
        <v>8</v>
      </c>
      <c r="AD152" s="249">
        <f>SUM(Y152:AC152)+X152</f>
        <v>77</v>
      </c>
      <c r="AE152" s="626"/>
      <c r="AF152" s="622"/>
      <c r="AG152" s="621"/>
      <c r="AH152" s="621"/>
      <c r="AI152" s="623"/>
      <c r="AJ152" s="624"/>
      <c r="AK152" s="621"/>
      <c r="AL152" s="193"/>
      <c r="AM152" s="193"/>
      <c r="AN152" s="193"/>
      <c r="AO152" s="244"/>
      <c r="AP152" s="532" t="s">
        <v>608</v>
      </c>
      <c r="AQ152" s="502" t="s">
        <v>608</v>
      </c>
      <c r="AR152" s="535" t="s">
        <v>563</v>
      </c>
      <c r="AS152" s="445" t="s">
        <v>529</v>
      </c>
      <c r="AT152" s="471">
        <v>42401</v>
      </c>
      <c r="AU152" s="471">
        <v>42551</v>
      </c>
      <c r="AV152" s="461" t="s">
        <v>605</v>
      </c>
      <c r="AW152" s="191"/>
      <c r="AX152" s="191"/>
      <c r="AY152" s="250"/>
      <c r="AZ152" s="250"/>
      <c r="BA152" s="250"/>
      <c r="BB152" s="250"/>
      <c r="BC152" s="250"/>
      <c r="BD152" s="250"/>
      <c r="BE152" s="250"/>
      <c r="CC152" s="252"/>
      <c r="CF152" s="253"/>
      <c r="DU152" s="254"/>
      <c r="DV152" s="254"/>
      <c r="DW152" s="254"/>
      <c r="DX152" s="254"/>
      <c r="DY152" s="254"/>
      <c r="DZ152" s="254"/>
      <c r="EA152" s="254"/>
      <c r="EB152" s="254"/>
      <c r="EC152" s="254"/>
    </row>
    <row r="153" spans="1:140" s="251" customFormat="1" ht="97.5" customHeight="1" x14ac:dyDescent="0.25">
      <c r="A153" s="612"/>
      <c r="B153" s="197" t="s">
        <v>212</v>
      </c>
      <c r="C153" s="562" t="s">
        <v>449</v>
      </c>
      <c r="D153" s="613"/>
      <c r="E153" s="614"/>
      <c r="F153" s="616"/>
      <c r="G153" s="559" t="s">
        <v>453</v>
      </c>
      <c r="H153" s="613"/>
      <c r="I153" s="618"/>
      <c r="J153" s="619"/>
      <c r="K153" s="620"/>
      <c r="L153" s="621"/>
      <c r="M153" s="621"/>
      <c r="N153" s="626"/>
      <c r="O153" s="626"/>
      <c r="P153" s="621"/>
      <c r="Q153" s="621"/>
      <c r="R153" s="621"/>
      <c r="S153" s="623"/>
      <c r="T153" s="544"/>
      <c r="U153" s="191"/>
      <c r="V153" s="191"/>
      <c r="W153" s="544"/>
      <c r="X153" s="542">
        <f t="shared" si="24"/>
        <v>0</v>
      </c>
      <c r="Y153" s="544"/>
      <c r="Z153" s="544"/>
      <c r="AA153" s="544"/>
      <c r="AB153" s="544"/>
      <c r="AC153" s="544"/>
      <c r="AD153" s="249">
        <f t="shared" ref="AD153:AD158" si="25">SUM(Y153:AC153)+X153</f>
        <v>0</v>
      </c>
      <c r="AE153" s="626"/>
      <c r="AF153" s="622"/>
      <c r="AG153" s="621"/>
      <c r="AH153" s="621"/>
      <c r="AI153" s="623"/>
      <c r="AJ153" s="624"/>
      <c r="AK153" s="621"/>
      <c r="AL153" s="193"/>
      <c r="AM153" s="193"/>
      <c r="AN153" s="193"/>
      <c r="AO153" s="244"/>
      <c r="AP153" s="532" t="s">
        <v>603</v>
      </c>
      <c r="AQ153" s="524" t="s">
        <v>606</v>
      </c>
      <c r="AR153" s="446" t="s">
        <v>563</v>
      </c>
      <c r="AS153" s="445" t="s">
        <v>529</v>
      </c>
      <c r="AT153" s="471">
        <v>42401</v>
      </c>
      <c r="AU153" s="471">
        <v>42551</v>
      </c>
      <c r="AV153" s="461" t="s">
        <v>607</v>
      </c>
      <c r="AW153" s="191"/>
      <c r="AX153" s="191"/>
      <c r="AY153" s="250"/>
      <c r="AZ153" s="250"/>
      <c r="BA153" s="250"/>
      <c r="BB153" s="250"/>
      <c r="BC153" s="250"/>
      <c r="BD153" s="250"/>
      <c r="BE153" s="250"/>
      <c r="CC153" s="252"/>
      <c r="CF153" s="253"/>
      <c r="DU153" s="254"/>
      <c r="DV153" s="254"/>
      <c r="DW153" s="254"/>
      <c r="DX153" s="254"/>
      <c r="DY153" s="254"/>
      <c r="DZ153" s="254"/>
      <c r="EA153" s="254"/>
      <c r="EB153" s="254"/>
      <c r="EC153" s="254"/>
    </row>
    <row r="154" spans="1:140" s="251" customFormat="1" ht="57.75" customHeight="1" x14ac:dyDescent="0.25">
      <c r="A154" s="612"/>
      <c r="B154" s="197" t="s">
        <v>212</v>
      </c>
      <c r="C154" s="566" t="s">
        <v>446</v>
      </c>
      <c r="D154" s="613"/>
      <c r="E154" s="614"/>
      <c r="F154" s="616"/>
      <c r="G154" s="591" t="s">
        <v>455</v>
      </c>
      <c r="H154" s="613"/>
      <c r="I154" s="618"/>
      <c r="J154" s="619"/>
      <c r="K154" s="620"/>
      <c r="L154" s="621"/>
      <c r="M154" s="621"/>
      <c r="N154" s="626"/>
      <c r="O154" s="626"/>
      <c r="P154" s="621"/>
      <c r="Q154" s="621"/>
      <c r="R154" s="621"/>
      <c r="S154" s="623"/>
      <c r="T154" s="544"/>
      <c r="U154" s="191"/>
      <c r="V154" s="191"/>
      <c r="W154" s="544"/>
      <c r="X154" s="542">
        <f t="shared" si="24"/>
        <v>0</v>
      </c>
      <c r="Y154" s="544"/>
      <c r="Z154" s="544"/>
      <c r="AA154" s="544"/>
      <c r="AB154" s="544"/>
      <c r="AC154" s="544"/>
      <c r="AD154" s="249">
        <f t="shared" si="25"/>
        <v>0</v>
      </c>
      <c r="AE154" s="626"/>
      <c r="AF154" s="622"/>
      <c r="AG154" s="621"/>
      <c r="AH154" s="621"/>
      <c r="AI154" s="623"/>
      <c r="AJ154" s="624"/>
      <c r="AK154" s="621"/>
      <c r="AL154" s="193"/>
      <c r="AM154" s="193"/>
      <c r="AN154" s="193"/>
      <c r="AO154" s="244"/>
      <c r="AP154" s="496" t="s">
        <v>644</v>
      </c>
      <c r="AQ154" s="480" t="s">
        <v>621</v>
      </c>
      <c r="AR154" s="445" t="s">
        <v>527</v>
      </c>
      <c r="AS154" s="461" t="s">
        <v>528</v>
      </c>
      <c r="AT154" s="471">
        <v>42036</v>
      </c>
      <c r="AU154" s="471">
        <v>42460</v>
      </c>
      <c r="AV154" s="461" t="s">
        <v>616</v>
      </c>
      <c r="AW154" s="191"/>
      <c r="AX154" s="191"/>
      <c r="AY154" s="250"/>
      <c r="AZ154" s="250"/>
      <c r="BA154" s="250"/>
      <c r="BB154" s="250"/>
      <c r="BC154" s="250"/>
      <c r="BD154" s="250"/>
      <c r="BE154" s="250"/>
      <c r="CC154" s="252"/>
      <c r="CF154" s="253"/>
      <c r="DU154" s="254"/>
      <c r="DV154" s="254"/>
      <c r="DW154" s="254"/>
      <c r="DX154" s="254"/>
      <c r="DY154" s="254"/>
      <c r="DZ154" s="254"/>
      <c r="EA154" s="254"/>
      <c r="EB154" s="254"/>
      <c r="EC154" s="254"/>
    </row>
    <row r="155" spans="1:140" s="251" customFormat="1" ht="110.25" customHeight="1" x14ac:dyDescent="0.25">
      <c r="A155" s="612"/>
      <c r="B155" s="197" t="s">
        <v>212</v>
      </c>
      <c r="C155" s="566" t="s">
        <v>661</v>
      </c>
      <c r="D155" s="613"/>
      <c r="E155" s="614"/>
      <c r="F155" s="616"/>
      <c r="G155" s="404"/>
      <c r="H155" s="613"/>
      <c r="I155" s="618"/>
      <c r="J155" s="619"/>
      <c r="K155" s="620"/>
      <c r="L155" s="621"/>
      <c r="M155" s="621"/>
      <c r="N155" s="626"/>
      <c r="O155" s="626"/>
      <c r="P155" s="621"/>
      <c r="Q155" s="621"/>
      <c r="R155" s="621"/>
      <c r="S155" s="623"/>
      <c r="T155" s="544"/>
      <c r="U155" s="191"/>
      <c r="V155" s="191"/>
      <c r="W155" s="544"/>
      <c r="X155" s="542">
        <f t="shared" si="24"/>
        <v>0</v>
      </c>
      <c r="Y155" s="544"/>
      <c r="Z155" s="544"/>
      <c r="AA155" s="544"/>
      <c r="AB155" s="544"/>
      <c r="AC155" s="544"/>
      <c r="AD155" s="249">
        <f t="shared" si="25"/>
        <v>0</v>
      </c>
      <c r="AE155" s="626"/>
      <c r="AF155" s="622"/>
      <c r="AG155" s="621"/>
      <c r="AH155" s="621"/>
      <c r="AI155" s="623"/>
      <c r="AJ155" s="624"/>
      <c r="AK155" s="621"/>
      <c r="AL155" s="193"/>
      <c r="AM155" s="193"/>
      <c r="AN155" s="193"/>
      <c r="AO155" s="244"/>
      <c r="AP155" s="516" t="s">
        <v>530</v>
      </c>
      <c r="AQ155" s="486" t="s">
        <v>619</v>
      </c>
      <c r="AR155" s="445" t="s">
        <v>527</v>
      </c>
      <c r="AS155" s="445" t="s">
        <v>528</v>
      </c>
      <c r="AT155" s="471">
        <v>42036</v>
      </c>
      <c r="AU155" s="471">
        <v>42551</v>
      </c>
      <c r="AV155" s="461" t="s">
        <v>620</v>
      </c>
      <c r="AW155" s="191"/>
      <c r="AX155" s="191"/>
      <c r="AY155" s="250"/>
      <c r="AZ155" s="250"/>
      <c r="BA155" s="250"/>
      <c r="BB155" s="250"/>
      <c r="BC155" s="250"/>
      <c r="BD155" s="250"/>
      <c r="BE155" s="250"/>
      <c r="CC155" s="252"/>
      <c r="CF155" s="253"/>
      <c r="DU155" s="254"/>
      <c r="DV155" s="254"/>
      <c r="DW155" s="254"/>
      <c r="DX155" s="254"/>
      <c r="DY155" s="254"/>
      <c r="DZ155" s="254"/>
      <c r="EA155" s="254"/>
      <c r="EB155" s="254"/>
      <c r="EC155" s="254"/>
    </row>
    <row r="156" spans="1:140" s="251" customFormat="1" ht="69" customHeight="1" x14ac:dyDescent="0.25">
      <c r="A156" s="612"/>
      <c r="B156" s="197" t="s">
        <v>214</v>
      </c>
      <c r="C156" s="532" t="s">
        <v>664</v>
      </c>
      <c r="D156" s="613"/>
      <c r="E156" s="614"/>
      <c r="F156" s="616"/>
      <c r="G156" s="404"/>
      <c r="H156" s="613"/>
      <c r="I156" s="618"/>
      <c r="J156" s="619"/>
      <c r="K156" s="620"/>
      <c r="L156" s="621"/>
      <c r="M156" s="621"/>
      <c r="N156" s="626"/>
      <c r="O156" s="626"/>
      <c r="P156" s="621"/>
      <c r="Q156" s="621"/>
      <c r="R156" s="621"/>
      <c r="S156" s="623"/>
      <c r="T156" s="544"/>
      <c r="U156" s="191"/>
      <c r="V156" s="191"/>
      <c r="W156" s="544"/>
      <c r="X156" s="542">
        <f t="shared" si="24"/>
        <v>0</v>
      </c>
      <c r="Y156" s="544"/>
      <c r="Z156" s="544"/>
      <c r="AA156" s="544"/>
      <c r="AB156" s="544"/>
      <c r="AC156" s="544"/>
      <c r="AD156" s="249">
        <f t="shared" si="25"/>
        <v>0</v>
      </c>
      <c r="AE156" s="626"/>
      <c r="AF156" s="622"/>
      <c r="AG156" s="621"/>
      <c r="AH156" s="621"/>
      <c r="AI156" s="623"/>
      <c r="AJ156" s="624"/>
      <c r="AK156" s="621"/>
      <c r="AL156" s="193"/>
      <c r="AM156" s="193"/>
      <c r="AN156" s="193"/>
      <c r="AO156" s="244"/>
      <c r="AP156" s="517" t="s">
        <v>655</v>
      </c>
      <c r="AQ156" s="518" t="s">
        <v>666</v>
      </c>
      <c r="AR156" s="445" t="s">
        <v>640</v>
      </c>
      <c r="AS156" s="445" t="s">
        <v>639</v>
      </c>
      <c r="AT156" s="471">
        <v>42401</v>
      </c>
      <c r="AU156" s="471">
        <v>42724</v>
      </c>
      <c r="AV156" s="461" t="s">
        <v>638</v>
      </c>
      <c r="AW156" s="191"/>
      <c r="AX156" s="191"/>
      <c r="AY156" s="250"/>
      <c r="AZ156" s="250"/>
      <c r="BA156" s="250"/>
      <c r="BB156" s="250"/>
      <c r="BC156" s="250"/>
      <c r="BD156" s="250"/>
      <c r="BE156" s="250"/>
      <c r="CC156" s="252"/>
      <c r="CF156" s="253"/>
      <c r="DU156" s="254"/>
      <c r="DV156" s="254"/>
      <c r="DW156" s="254"/>
      <c r="DX156" s="254"/>
      <c r="DY156" s="254"/>
      <c r="DZ156" s="254"/>
      <c r="EA156" s="254"/>
      <c r="EB156" s="254"/>
      <c r="EC156" s="254"/>
    </row>
    <row r="157" spans="1:140" s="251" customFormat="1" ht="72" customHeight="1" x14ac:dyDescent="0.25">
      <c r="A157" s="612"/>
      <c r="B157" s="197"/>
      <c r="C157" s="196"/>
      <c r="D157" s="613"/>
      <c r="E157" s="614"/>
      <c r="F157" s="616"/>
      <c r="G157" s="404"/>
      <c r="H157" s="613"/>
      <c r="I157" s="618"/>
      <c r="J157" s="619"/>
      <c r="K157" s="620"/>
      <c r="L157" s="621"/>
      <c r="M157" s="621"/>
      <c r="N157" s="626"/>
      <c r="O157" s="626"/>
      <c r="P157" s="621"/>
      <c r="Q157" s="621"/>
      <c r="R157" s="621"/>
      <c r="S157" s="623"/>
      <c r="T157" s="544"/>
      <c r="U157" s="191"/>
      <c r="V157" s="191"/>
      <c r="W157" s="544"/>
      <c r="X157" s="542">
        <f t="shared" si="24"/>
        <v>0</v>
      </c>
      <c r="Y157" s="544"/>
      <c r="Z157" s="544"/>
      <c r="AA157" s="544"/>
      <c r="AB157" s="544"/>
      <c r="AC157" s="544"/>
      <c r="AD157" s="249">
        <f t="shared" si="25"/>
        <v>0</v>
      </c>
      <c r="AE157" s="626"/>
      <c r="AF157" s="622"/>
      <c r="AG157" s="621"/>
      <c r="AH157" s="621"/>
      <c r="AI157" s="623"/>
      <c r="AJ157" s="624"/>
      <c r="AK157" s="621"/>
      <c r="AL157" s="193"/>
      <c r="AM157" s="193"/>
      <c r="AN157" s="193"/>
      <c r="AO157" s="244"/>
      <c r="AP157" s="497" t="s">
        <v>618</v>
      </c>
      <c r="AQ157" s="480" t="s">
        <v>604</v>
      </c>
      <c r="AR157" s="445" t="s">
        <v>536</v>
      </c>
      <c r="AS157" s="445" t="s">
        <v>537</v>
      </c>
      <c r="AT157" s="471">
        <v>42036</v>
      </c>
      <c r="AU157" s="471">
        <v>42724</v>
      </c>
      <c r="AV157" s="461" t="s">
        <v>617</v>
      </c>
      <c r="AW157" s="191"/>
      <c r="AX157" s="191"/>
      <c r="AY157" s="250"/>
      <c r="AZ157" s="250"/>
      <c r="BA157" s="250"/>
      <c r="BB157" s="250"/>
      <c r="BC157" s="250"/>
      <c r="BD157" s="250"/>
      <c r="BE157" s="250"/>
      <c r="CC157" s="252"/>
      <c r="CF157" s="253"/>
      <c r="DU157" s="254"/>
      <c r="DV157" s="254"/>
      <c r="DW157" s="254"/>
      <c r="DX157" s="254"/>
      <c r="DY157" s="254"/>
      <c r="DZ157" s="254"/>
      <c r="EA157" s="254"/>
      <c r="EB157" s="254"/>
      <c r="EC157" s="254"/>
    </row>
    <row r="158" spans="1:140" s="251" customFormat="1" ht="35.1" customHeight="1" x14ac:dyDescent="0.25">
      <c r="A158" s="612"/>
      <c r="B158" s="197"/>
      <c r="C158" s="196"/>
      <c r="D158" s="613"/>
      <c r="E158" s="614"/>
      <c r="F158" s="616"/>
      <c r="G158" s="404"/>
      <c r="H158" s="613"/>
      <c r="I158" s="618"/>
      <c r="J158" s="619"/>
      <c r="K158" s="620"/>
      <c r="L158" s="621"/>
      <c r="M158" s="621"/>
      <c r="N158" s="626"/>
      <c r="O158" s="626"/>
      <c r="P158" s="621"/>
      <c r="Q158" s="621"/>
      <c r="R158" s="621"/>
      <c r="S158" s="623"/>
      <c r="T158" s="544"/>
      <c r="U158" s="544"/>
      <c r="V158" s="544"/>
      <c r="W158" s="544"/>
      <c r="X158" s="542">
        <f t="shared" si="24"/>
        <v>0</v>
      </c>
      <c r="Y158" s="544"/>
      <c r="Z158" s="544"/>
      <c r="AA158" s="544"/>
      <c r="AB158" s="544"/>
      <c r="AC158" s="544"/>
      <c r="AD158" s="249">
        <f t="shared" si="25"/>
        <v>0</v>
      </c>
      <c r="AE158" s="626"/>
      <c r="AF158" s="622"/>
      <c r="AG158" s="621"/>
      <c r="AH158" s="621"/>
      <c r="AI158" s="623"/>
      <c r="AJ158" s="624"/>
      <c r="AK158" s="621"/>
      <c r="AL158" s="255"/>
      <c r="AM158" s="195"/>
      <c r="AN158" s="195"/>
      <c r="AO158" s="244"/>
      <c r="AP158" s="464"/>
      <c r="AQ158" s="464"/>
      <c r="AR158" s="445"/>
      <c r="AS158" s="445"/>
      <c r="AT158" s="457"/>
      <c r="AU158" s="457"/>
      <c r="AV158" s="461"/>
      <c r="AW158" s="191"/>
      <c r="AX158" s="194"/>
      <c r="AY158" s="250"/>
      <c r="AZ158" s="250"/>
      <c r="BA158" s="250"/>
      <c r="BB158" s="250"/>
      <c r="BC158" s="250"/>
      <c r="BD158" s="250"/>
      <c r="BE158" s="250"/>
      <c r="CC158" s="252"/>
      <c r="CF158" s="253"/>
      <c r="DU158" s="254"/>
      <c r="DV158" s="254"/>
      <c r="DW158" s="254"/>
      <c r="DX158" s="254"/>
      <c r="DY158" s="254"/>
      <c r="DZ158" s="254"/>
      <c r="EA158" s="254"/>
      <c r="EB158" s="254"/>
      <c r="EC158" s="254"/>
    </row>
    <row r="159" spans="1:140" ht="35.1" customHeight="1" x14ac:dyDescent="0.25">
      <c r="A159" s="256"/>
      <c r="B159" s="257"/>
      <c r="C159" s="257"/>
      <c r="D159" s="613"/>
      <c r="E159" s="614"/>
      <c r="F159" s="617"/>
      <c r="G159" s="199"/>
      <c r="H159" s="613"/>
      <c r="I159" s="618"/>
      <c r="J159" s="619"/>
      <c r="K159" s="620"/>
      <c r="L159" s="621"/>
      <c r="M159" s="621"/>
      <c r="N159" s="626"/>
      <c r="O159" s="626"/>
      <c r="P159" s="621"/>
      <c r="Q159" s="621"/>
      <c r="R159" s="621"/>
      <c r="S159" s="623"/>
      <c r="T159" s="625" t="s">
        <v>413</v>
      </c>
      <c r="U159" s="625"/>
      <c r="V159" s="625"/>
      <c r="W159" s="625"/>
      <c r="X159" s="625"/>
      <c r="Y159" s="625"/>
      <c r="Z159" s="625"/>
      <c r="AA159" s="625"/>
      <c r="AB159" s="625"/>
      <c r="AC159" s="625"/>
      <c r="AD159" s="200">
        <f>SUMIF(AD150:AD158,"&gt;0")/IF(COUNTIF(AD150:AD158,"&gt;0")=0,1,COUNTIF(AD150:AD158,"&gt;0"))</f>
        <v>65</v>
      </c>
      <c r="AE159" s="626"/>
      <c r="AF159" s="622"/>
      <c r="AG159" s="621"/>
      <c r="AH159" s="621"/>
      <c r="AI159" s="623"/>
      <c r="AJ159" s="624"/>
      <c r="AK159" s="621"/>
      <c r="AL159" s="258"/>
      <c r="AM159" s="259"/>
      <c r="AN159" s="259"/>
      <c r="AO159" s="244"/>
      <c r="AP159" s="483"/>
      <c r="AQ159" s="483"/>
      <c r="AR159" s="259"/>
      <c r="AS159" s="259"/>
      <c r="AT159" s="260"/>
      <c r="AU159" s="260"/>
      <c r="AV159" s="259"/>
      <c r="AW159" s="259"/>
      <c r="AX159" s="261"/>
      <c r="ED159" s="216"/>
      <c r="EE159" s="216"/>
      <c r="EF159" s="216"/>
      <c r="EG159" s="216"/>
      <c r="EH159" s="216"/>
      <c r="EI159" s="216"/>
      <c r="EJ159" s="216"/>
    </row>
    <row r="160" spans="1:140" s="251" customFormat="1" ht="35.1" customHeight="1" x14ac:dyDescent="0.25">
      <c r="A160" s="256"/>
      <c r="B160" s="405"/>
      <c r="C160" s="405"/>
      <c r="D160" s="405"/>
      <c r="E160" s="417"/>
      <c r="F160" s="418"/>
      <c r="G160" s="257"/>
      <c r="H160" s="405"/>
      <c r="I160" s="406"/>
      <c r="J160" s="406"/>
      <c r="K160" s="406"/>
      <c r="L160" s="419"/>
      <c r="M160" s="420"/>
      <c r="N160" s="406"/>
      <c r="O160" s="406"/>
      <c r="P160" s="419"/>
      <c r="Q160" s="420"/>
      <c r="R160" s="420"/>
      <c r="S160" s="419"/>
      <c r="T160" s="421"/>
      <c r="U160" s="421"/>
      <c r="V160" s="421"/>
      <c r="W160" s="421"/>
      <c r="X160" s="421"/>
      <c r="Y160" s="419"/>
      <c r="Z160" s="419"/>
      <c r="AA160" s="419"/>
      <c r="AB160" s="419"/>
      <c r="AC160" s="419"/>
      <c r="AD160" s="419"/>
      <c r="AE160" s="419"/>
      <c r="AF160" s="406"/>
      <c r="AG160" s="419"/>
      <c r="AH160" s="419"/>
      <c r="AI160" s="419"/>
      <c r="AJ160" s="422"/>
      <c r="AK160" s="406"/>
      <c r="AL160" s="418"/>
      <c r="AM160" s="406"/>
      <c r="AN160" s="406"/>
      <c r="AO160" s="406"/>
      <c r="AP160" s="484"/>
      <c r="AQ160" s="484"/>
      <c r="AR160" s="405"/>
      <c r="AS160" s="405"/>
      <c r="AT160" s="456"/>
      <c r="AU160" s="456"/>
      <c r="AV160" s="405"/>
      <c r="AW160" s="406"/>
      <c r="AX160" s="418"/>
      <c r="AY160" s="250"/>
      <c r="AZ160" s="250"/>
      <c r="BA160" s="250"/>
      <c r="BB160" s="250"/>
      <c r="BC160" s="250"/>
      <c r="BD160" s="250"/>
      <c r="BE160" s="250"/>
      <c r="CC160" s="252"/>
      <c r="DU160" s="254"/>
      <c r="DV160" s="254"/>
      <c r="DW160" s="254"/>
      <c r="DX160" s="254"/>
      <c r="DY160" s="254"/>
      <c r="DZ160" s="254"/>
      <c r="EA160" s="254"/>
      <c r="EB160" s="254"/>
      <c r="EC160" s="254"/>
    </row>
    <row r="161" spans="1:140" s="251" customFormat="1" ht="86.25" customHeight="1" x14ac:dyDescent="0.25">
      <c r="A161" s="612"/>
      <c r="B161" s="197" t="s">
        <v>212</v>
      </c>
      <c r="C161" s="563" t="s">
        <v>450</v>
      </c>
      <c r="D161" s="613" t="s">
        <v>438</v>
      </c>
      <c r="E161" s="614" t="s">
        <v>697</v>
      </c>
      <c r="F161" s="615" t="s">
        <v>583</v>
      </c>
      <c r="G161" s="560" t="s">
        <v>451</v>
      </c>
      <c r="H161" s="613" t="s">
        <v>83</v>
      </c>
      <c r="I161" s="618" t="s">
        <v>512</v>
      </c>
      <c r="J161" s="619" t="s">
        <v>169</v>
      </c>
      <c r="K161" s="620" t="s">
        <v>109</v>
      </c>
      <c r="L161" s="621" t="str">
        <f>IF(K161=0," ",VLOOKUP(K161,CC$218:CD$232,2,0))</f>
        <v>POSIBLE / MODERADO</v>
      </c>
      <c r="M161" s="621">
        <f>IF(K161=0," ",VLOOKUP(K161,CC$218:CE$232,3,0))</f>
        <v>3</v>
      </c>
      <c r="N161" s="626" t="s">
        <v>102</v>
      </c>
      <c r="O161" s="626" t="s">
        <v>254</v>
      </c>
      <c r="P161" s="621" t="str">
        <f>IF(O161=0," ",VLOOKUP(O161,CC$245:CD$284,2,0))</f>
        <v>MAYOR</v>
      </c>
      <c r="Q161" s="621">
        <f>IF(O161=0," ",VLOOKUP(O161,CC$245:CE$284,3,0))</f>
        <v>4</v>
      </c>
      <c r="R161" s="621" t="str">
        <f>CONCATENATE(M161,Q161)</f>
        <v>34</v>
      </c>
      <c r="S161" s="623" t="str">
        <f>IF(M161=" ","FALTAN DATOS PREVIOS",IF(Q161=" ","FALTAN DATOS PREVIOS",VLOOKUP(R161,CC$287:CD$312,2,0)))</f>
        <v>Crítico</v>
      </c>
      <c r="T161" s="544">
        <v>1</v>
      </c>
      <c r="U161" s="602" t="s">
        <v>569</v>
      </c>
      <c r="V161" s="603" t="s">
        <v>568</v>
      </c>
      <c r="W161" s="544" t="s">
        <v>145</v>
      </c>
      <c r="X161" s="542">
        <f t="shared" ref="X161:X169" si="26">IF(W161="CORRECTIVO",5,IF(W161="PREVENTIVO",15,0))</f>
        <v>15</v>
      </c>
      <c r="Y161" s="544">
        <v>12</v>
      </c>
      <c r="Z161" s="544">
        <v>12</v>
      </c>
      <c r="AA161" s="544">
        <v>18</v>
      </c>
      <c r="AB161" s="544">
        <v>12</v>
      </c>
      <c r="AC161" s="544">
        <v>8</v>
      </c>
      <c r="AD161" s="249">
        <f>SUM(Y161:AC161)+X161</f>
        <v>77</v>
      </c>
      <c r="AE161" s="626" t="str">
        <f>IF(AD170&lt;51,IF(AD170=0,"NO HA DEFINIDO CONTROL", "BAJA"),(IF(AD170&gt; 76,"ALTA","MEDIA")))</f>
        <v>MEDIA</v>
      </c>
      <c r="AF161" s="622" t="s">
        <v>2</v>
      </c>
      <c r="AG161" s="621">
        <f>IF(AF161="PROBABILIDAD",IF(AE161="ALTA",IF(M161&lt;=2,1,M161-2),IF(AE161="MEDIA",IF(M161&lt;=2,1,M161-1),M161)),M161)</f>
        <v>2</v>
      </c>
      <c r="AH161" s="621">
        <f>IF(AF161="IMPACTO",IF(AE161="ALTA",IF(Q161&lt;=2,1,Q161-2),IF(AE161="MEDIA",IF(Q161&lt;=2,1,Q161-1),Q161)),Q161)</f>
        <v>4</v>
      </c>
      <c r="AI161" s="623" t="str">
        <f>CONCATENATE(AG161,AH161)</f>
        <v>24</v>
      </c>
      <c r="AJ161" s="624" t="str">
        <f>+VLOOKUP(AI161,$CC$288:$CD$313,2,0)</f>
        <v>Alto</v>
      </c>
      <c r="AK161" s="621"/>
      <c r="AL161" s="193"/>
      <c r="AM161" s="193"/>
      <c r="AN161" s="197"/>
      <c r="AO161" s="244"/>
      <c r="AP161" s="595" t="s">
        <v>571</v>
      </c>
      <c r="AQ161" s="502" t="s">
        <v>570</v>
      </c>
      <c r="AR161" s="445" t="s">
        <v>572</v>
      </c>
      <c r="AS161" s="445" t="s">
        <v>572</v>
      </c>
      <c r="AT161" s="471">
        <v>42401</v>
      </c>
      <c r="AU161" s="471">
        <v>42551</v>
      </c>
      <c r="AV161" s="543" t="s">
        <v>611</v>
      </c>
      <c r="AW161" s="191"/>
      <c r="AX161" s="191"/>
      <c r="AY161" s="250"/>
      <c r="AZ161" s="250"/>
      <c r="BA161" s="250"/>
      <c r="BB161" s="250"/>
      <c r="BC161" s="250"/>
      <c r="BD161" s="250"/>
      <c r="BE161" s="250"/>
      <c r="CC161" s="252"/>
      <c r="CF161" s="253"/>
      <c r="DU161" s="254"/>
      <c r="DV161" s="254"/>
      <c r="DW161" s="254"/>
      <c r="DX161" s="254"/>
      <c r="DY161" s="254"/>
      <c r="DZ161" s="254"/>
      <c r="EA161" s="254"/>
      <c r="EB161" s="254"/>
      <c r="EC161" s="254"/>
    </row>
    <row r="162" spans="1:140" s="251" customFormat="1" ht="66.75" customHeight="1" x14ac:dyDescent="0.25">
      <c r="A162" s="612"/>
      <c r="B162" s="197" t="s">
        <v>212</v>
      </c>
      <c r="C162" s="562" t="s">
        <v>449</v>
      </c>
      <c r="D162" s="613"/>
      <c r="E162" s="614"/>
      <c r="F162" s="616"/>
      <c r="G162" s="560" t="s">
        <v>452</v>
      </c>
      <c r="H162" s="613"/>
      <c r="I162" s="618"/>
      <c r="J162" s="619"/>
      <c r="K162" s="620"/>
      <c r="L162" s="621"/>
      <c r="M162" s="621"/>
      <c r="N162" s="626"/>
      <c r="O162" s="626"/>
      <c r="P162" s="621"/>
      <c r="Q162" s="621"/>
      <c r="R162" s="621"/>
      <c r="S162" s="623"/>
      <c r="T162" s="544">
        <v>2</v>
      </c>
      <c r="U162" s="604" t="s">
        <v>561</v>
      </c>
      <c r="V162" s="603" t="s">
        <v>562</v>
      </c>
      <c r="W162" s="544" t="s">
        <v>145</v>
      </c>
      <c r="X162" s="542">
        <f t="shared" si="26"/>
        <v>15</v>
      </c>
      <c r="Y162" s="544">
        <v>12</v>
      </c>
      <c r="Z162" s="544">
        <v>8</v>
      </c>
      <c r="AA162" s="544">
        <v>27</v>
      </c>
      <c r="AB162" s="544">
        <v>12</v>
      </c>
      <c r="AC162" s="544">
        <v>16</v>
      </c>
      <c r="AD162" s="249">
        <f>SUM(Y162:AC162)+X162</f>
        <v>90</v>
      </c>
      <c r="AE162" s="626"/>
      <c r="AF162" s="622"/>
      <c r="AG162" s="621"/>
      <c r="AH162" s="621"/>
      <c r="AI162" s="623"/>
      <c r="AJ162" s="624"/>
      <c r="AK162" s="621"/>
      <c r="AL162" s="193"/>
      <c r="AM162" s="193"/>
      <c r="AN162" s="193"/>
      <c r="AO162" s="244"/>
      <c r="AP162" s="509" t="s">
        <v>609</v>
      </c>
      <c r="AQ162" s="545" t="s">
        <v>610</v>
      </c>
      <c r="AR162" s="445" t="s">
        <v>572</v>
      </c>
      <c r="AS162" s="445" t="s">
        <v>572</v>
      </c>
      <c r="AT162" s="471">
        <v>42401</v>
      </c>
      <c r="AU162" s="471">
        <v>42724</v>
      </c>
      <c r="AV162" s="543" t="s">
        <v>422</v>
      </c>
      <c r="AW162" s="191"/>
      <c r="AX162" s="191"/>
      <c r="AY162" s="250"/>
      <c r="AZ162" s="250"/>
      <c r="BA162" s="250"/>
      <c r="BB162" s="250"/>
      <c r="BC162" s="250"/>
      <c r="BD162" s="250"/>
      <c r="BE162" s="250"/>
      <c r="CC162" s="252"/>
      <c r="CF162" s="253"/>
      <c r="DU162" s="254"/>
      <c r="DV162" s="254"/>
      <c r="DW162" s="254"/>
      <c r="DX162" s="254"/>
      <c r="DY162" s="254"/>
      <c r="DZ162" s="254"/>
      <c r="EA162" s="254"/>
      <c r="EB162" s="254"/>
      <c r="EC162" s="254"/>
    </row>
    <row r="163" spans="1:140" s="251" customFormat="1" ht="91.5" customHeight="1" x14ac:dyDescent="0.25">
      <c r="A163" s="612"/>
      <c r="B163" s="197" t="s">
        <v>213</v>
      </c>
      <c r="C163" s="577" t="s">
        <v>510</v>
      </c>
      <c r="D163" s="613"/>
      <c r="E163" s="614"/>
      <c r="F163" s="616"/>
      <c r="G163" s="560" t="s">
        <v>447</v>
      </c>
      <c r="H163" s="613"/>
      <c r="I163" s="618"/>
      <c r="J163" s="619"/>
      <c r="K163" s="620"/>
      <c r="L163" s="621"/>
      <c r="M163" s="621"/>
      <c r="N163" s="626"/>
      <c r="O163" s="626"/>
      <c r="P163" s="621"/>
      <c r="Q163" s="621"/>
      <c r="R163" s="621"/>
      <c r="S163" s="623"/>
      <c r="T163" s="544">
        <v>3</v>
      </c>
      <c r="U163" s="449" t="s">
        <v>531</v>
      </c>
      <c r="V163" s="557" t="s">
        <v>532</v>
      </c>
      <c r="W163" s="544" t="s">
        <v>145</v>
      </c>
      <c r="X163" s="542">
        <f t="shared" si="26"/>
        <v>15</v>
      </c>
      <c r="Y163" s="544">
        <v>4</v>
      </c>
      <c r="Z163" s="544">
        <v>4</v>
      </c>
      <c r="AA163" s="544">
        <v>9</v>
      </c>
      <c r="AB163" s="544">
        <v>4</v>
      </c>
      <c r="AC163" s="544">
        <v>8</v>
      </c>
      <c r="AD163" s="249">
        <f>SUM(Y163:AC163)+X163</f>
        <v>44</v>
      </c>
      <c r="AE163" s="626"/>
      <c r="AF163" s="622"/>
      <c r="AG163" s="621"/>
      <c r="AH163" s="621"/>
      <c r="AI163" s="623"/>
      <c r="AJ163" s="624"/>
      <c r="AK163" s="621"/>
      <c r="AL163" s="193"/>
      <c r="AM163" s="193"/>
      <c r="AN163" s="193"/>
      <c r="AO163" s="244"/>
      <c r="AP163" s="534" t="s">
        <v>612</v>
      </c>
      <c r="AQ163" s="502" t="s">
        <v>703</v>
      </c>
      <c r="AR163" s="536" t="s">
        <v>552</v>
      </c>
      <c r="AS163" s="445" t="s">
        <v>529</v>
      </c>
      <c r="AT163" s="471">
        <v>42401</v>
      </c>
      <c r="AU163" s="471">
        <v>42724</v>
      </c>
      <c r="AV163" s="529" t="s">
        <v>564</v>
      </c>
      <c r="AW163" s="191"/>
      <c r="AX163" s="191"/>
      <c r="AY163" s="250"/>
      <c r="AZ163" s="250"/>
      <c r="BA163" s="250"/>
      <c r="BB163" s="250"/>
      <c r="BC163" s="250"/>
      <c r="BD163" s="250"/>
      <c r="BE163" s="250"/>
      <c r="CC163" s="252"/>
      <c r="CF163" s="253"/>
      <c r="DU163" s="254"/>
      <c r="DV163" s="254"/>
      <c r="DW163" s="254"/>
      <c r="DX163" s="254"/>
      <c r="DY163" s="254"/>
      <c r="DZ163" s="254"/>
      <c r="EA163" s="254"/>
      <c r="EB163" s="254"/>
      <c r="EC163" s="254"/>
    </row>
    <row r="164" spans="1:140" s="251" customFormat="1" ht="54.75" customHeight="1" thickBot="1" x14ac:dyDescent="0.3">
      <c r="A164" s="612"/>
      <c r="B164" s="197" t="s">
        <v>212</v>
      </c>
      <c r="C164" s="566" t="s">
        <v>446</v>
      </c>
      <c r="D164" s="613"/>
      <c r="E164" s="614"/>
      <c r="F164" s="616"/>
      <c r="G164" s="560" t="s">
        <v>448</v>
      </c>
      <c r="H164" s="613"/>
      <c r="I164" s="618"/>
      <c r="J164" s="619"/>
      <c r="K164" s="620"/>
      <c r="L164" s="621"/>
      <c r="M164" s="621"/>
      <c r="N164" s="626"/>
      <c r="O164" s="626"/>
      <c r="P164" s="621"/>
      <c r="Q164" s="621"/>
      <c r="R164" s="621"/>
      <c r="S164" s="623"/>
      <c r="T164" s="544"/>
      <c r="U164" s="191"/>
      <c r="V164" s="191"/>
      <c r="W164" s="544"/>
      <c r="X164" s="542">
        <f t="shared" si="26"/>
        <v>0</v>
      </c>
      <c r="Y164" s="544"/>
      <c r="Z164" s="544"/>
      <c r="AA164" s="544"/>
      <c r="AB164" s="544"/>
      <c r="AC164" s="544"/>
      <c r="AD164" s="249">
        <f t="shared" ref="AD164:AD169" si="27">SUM(Y164:AC164)+X164</f>
        <v>0</v>
      </c>
      <c r="AE164" s="626"/>
      <c r="AF164" s="622"/>
      <c r="AG164" s="621"/>
      <c r="AH164" s="621"/>
      <c r="AI164" s="623"/>
      <c r="AJ164" s="624"/>
      <c r="AK164" s="621"/>
      <c r="AL164" s="193"/>
      <c r="AM164" s="193"/>
      <c r="AN164" s="193"/>
      <c r="AO164" s="244"/>
      <c r="AP164" s="501" t="s">
        <v>614</v>
      </c>
      <c r="AQ164" s="464" t="s">
        <v>615</v>
      </c>
      <c r="AR164" s="445" t="s">
        <v>526</v>
      </c>
      <c r="AS164" s="445" t="s">
        <v>528</v>
      </c>
      <c r="AT164" s="471">
        <v>42036</v>
      </c>
      <c r="AU164" s="471">
        <v>42724</v>
      </c>
      <c r="AV164" s="461" t="s">
        <v>630</v>
      </c>
      <c r="AW164" s="191"/>
      <c r="AX164" s="191"/>
      <c r="AY164" s="250"/>
      <c r="AZ164" s="250"/>
      <c r="BA164" s="250"/>
      <c r="BB164" s="250"/>
      <c r="BC164" s="250"/>
      <c r="BD164" s="250"/>
      <c r="BE164" s="250"/>
      <c r="CC164" s="252"/>
      <c r="CF164" s="253"/>
      <c r="DU164" s="254"/>
      <c r="DV164" s="254"/>
      <c r="DW164" s="254"/>
      <c r="DX164" s="254"/>
      <c r="DY164" s="254"/>
      <c r="DZ164" s="254"/>
      <c r="EA164" s="254"/>
      <c r="EB164" s="254"/>
      <c r="EC164" s="254"/>
    </row>
    <row r="165" spans="1:140" s="251" customFormat="1" ht="101.25" customHeight="1" x14ac:dyDescent="0.25">
      <c r="A165" s="612"/>
      <c r="B165" s="197" t="s">
        <v>212</v>
      </c>
      <c r="C165" s="566" t="s">
        <v>661</v>
      </c>
      <c r="D165" s="613"/>
      <c r="E165" s="614"/>
      <c r="F165" s="616"/>
      <c r="G165" s="198" t="s">
        <v>453</v>
      </c>
      <c r="H165" s="613"/>
      <c r="I165" s="618"/>
      <c r="J165" s="619"/>
      <c r="K165" s="620"/>
      <c r="L165" s="621"/>
      <c r="M165" s="621"/>
      <c r="N165" s="626"/>
      <c r="O165" s="626"/>
      <c r="P165" s="621"/>
      <c r="Q165" s="621"/>
      <c r="R165" s="621"/>
      <c r="S165" s="623"/>
      <c r="T165" s="544"/>
      <c r="U165" s="191"/>
      <c r="V165" s="191"/>
      <c r="W165" s="544"/>
      <c r="X165" s="542">
        <f t="shared" si="26"/>
        <v>0</v>
      </c>
      <c r="Y165" s="544"/>
      <c r="Z165" s="544"/>
      <c r="AA165" s="544"/>
      <c r="AB165" s="544"/>
      <c r="AC165" s="544"/>
      <c r="AD165" s="249">
        <f t="shared" si="27"/>
        <v>0</v>
      </c>
      <c r="AE165" s="626"/>
      <c r="AF165" s="622"/>
      <c r="AG165" s="621"/>
      <c r="AH165" s="621"/>
      <c r="AI165" s="623"/>
      <c r="AJ165" s="624"/>
      <c r="AK165" s="621"/>
      <c r="AL165" s="193"/>
      <c r="AM165" s="193"/>
      <c r="AN165" s="193"/>
      <c r="AO165" s="244"/>
      <c r="AP165" s="532" t="s">
        <v>608</v>
      </c>
      <c r="AQ165" s="502" t="s">
        <v>608</v>
      </c>
      <c r="AR165" s="535" t="s">
        <v>563</v>
      </c>
      <c r="AS165" s="445" t="s">
        <v>529</v>
      </c>
      <c r="AT165" s="471">
        <v>42401</v>
      </c>
      <c r="AU165" s="471">
        <v>42551</v>
      </c>
      <c r="AV165" s="461" t="s">
        <v>605</v>
      </c>
      <c r="AW165" s="191"/>
      <c r="AX165" s="191"/>
      <c r="AY165" s="250"/>
      <c r="AZ165" s="250"/>
      <c r="BA165" s="250"/>
      <c r="BB165" s="250"/>
      <c r="BC165" s="250"/>
      <c r="BD165" s="250"/>
      <c r="BE165" s="250"/>
      <c r="CC165" s="252"/>
      <c r="CF165" s="253"/>
      <c r="DU165" s="254"/>
      <c r="DV165" s="254"/>
      <c r="DW165" s="254"/>
      <c r="DX165" s="254"/>
      <c r="DY165" s="254"/>
      <c r="DZ165" s="254"/>
      <c r="EA165" s="254"/>
      <c r="EB165" s="254"/>
      <c r="EC165" s="254"/>
    </row>
    <row r="166" spans="1:140" s="251" customFormat="1" ht="100.5" customHeight="1" x14ac:dyDescent="0.25">
      <c r="A166" s="612"/>
      <c r="B166" s="429" t="s">
        <v>213</v>
      </c>
      <c r="C166" s="533" t="s">
        <v>580</v>
      </c>
      <c r="D166" s="613"/>
      <c r="E166" s="614"/>
      <c r="F166" s="616"/>
      <c r="G166" s="404"/>
      <c r="H166" s="613"/>
      <c r="I166" s="618"/>
      <c r="J166" s="619"/>
      <c r="K166" s="620"/>
      <c r="L166" s="621"/>
      <c r="M166" s="621"/>
      <c r="N166" s="626"/>
      <c r="O166" s="626"/>
      <c r="P166" s="621"/>
      <c r="Q166" s="621"/>
      <c r="R166" s="621"/>
      <c r="S166" s="623"/>
      <c r="T166" s="544"/>
      <c r="U166" s="191"/>
      <c r="V166" s="191"/>
      <c r="W166" s="544"/>
      <c r="X166" s="542">
        <f t="shared" si="26"/>
        <v>0</v>
      </c>
      <c r="Y166" s="544"/>
      <c r="Z166" s="544"/>
      <c r="AA166" s="544"/>
      <c r="AB166" s="544"/>
      <c r="AC166" s="544"/>
      <c r="AD166" s="249">
        <f t="shared" si="27"/>
        <v>0</v>
      </c>
      <c r="AE166" s="626"/>
      <c r="AF166" s="622"/>
      <c r="AG166" s="621"/>
      <c r="AH166" s="621"/>
      <c r="AI166" s="623"/>
      <c r="AJ166" s="624"/>
      <c r="AK166" s="621"/>
      <c r="AL166" s="193"/>
      <c r="AM166" s="193"/>
      <c r="AN166" s="193"/>
      <c r="AO166" s="244"/>
      <c r="AP166" s="532" t="s">
        <v>603</v>
      </c>
      <c r="AQ166" s="524" t="s">
        <v>606</v>
      </c>
      <c r="AR166" s="446" t="s">
        <v>563</v>
      </c>
      <c r="AS166" s="445" t="s">
        <v>529</v>
      </c>
      <c r="AT166" s="471">
        <v>42401</v>
      </c>
      <c r="AU166" s="471">
        <v>42551</v>
      </c>
      <c r="AV166" s="461" t="s">
        <v>607</v>
      </c>
      <c r="AW166" s="191"/>
      <c r="AX166" s="191"/>
      <c r="AY166" s="250"/>
      <c r="AZ166" s="250"/>
      <c r="BA166" s="250"/>
      <c r="BB166" s="250"/>
      <c r="BC166" s="250"/>
      <c r="BD166" s="250"/>
      <c r="BE166" s="250"/>
      <c r="CC166" s="252"/>
      <c r="CF166" s="253"/>
      <c r="DU166" s="254"/>
      <c r="DV166" s="254"/>
      <c r="DW166" s="254"/>
      <c r="DX166" s="254"/>
      <c r="DY166" s="254"/>
      <c r="DZ166" s="254"/>
      <c r="EA166" s="254"/>
      <c r="EB166" s="254"/>
      <c r="EC166" s="254"/>
    </row>
    <row r="167" spans="1:140" s="251" customFormat="1" ht="79.5" customHeight="1" x14ac:dyDescent="0.25">
      <c r="A167" s="612"/>
      <c r="B167" s="197" t="s">
        <v>214</v>
      </c>
      <c r="C167" s="532" t="s">
        <v>664</v>
      </c>
      <c r="D167" s="613"/>
      <c r="E167" s="614"/>
      <c r="F167" s="616"/>
      <c r="G167" s="404"/>
      <c r="H167" s="613"/>
      <c r="I167" s="618"/>
      <c r="J167" s="619"/>
      <c r="K167" s="620"/>
      <c r="L167" s="621"/>
      <c r="M167" s="621"/>
      <c r="N167" s="626"/>
      <c r="O167" s="626"/>
      <c r="P167" s="621"/>
      <c r="Q167" s="621"/>
      <c r="R167" s="621"/>
      <c r="S167" s="623"/>
      <c r="T167" s="544"/>
      <c r="U167" s="191"/>
      <c r="V167" s="191"/>
      <c r="W167" s="544"/>
      <c r="X167" s="542">
        <f t="shared" si="26"/>
        <v>0</v>
      </c>
      <c r="Y167" s="544"/>
      <c r="Z167" s="544"/>
      <c r="AA167" s="544"/>
      <c r="AB167" s="544"/>
      <c r="AC167" s="544"/>
      <c r="AD167" s="249">
        <f t="shared" si="27"/>
        <v>0</v>
      </c>
      <c r="AE167" s="626"/>
      <c r="AF167" s="622"/>
      <c r="AG167" s="621"/>
      <c r="AH167" s="621"/>
      <c r="AI167" s="623"/>
      <c r="AJ167" s="624"/>
      <c r="AK167" s="621"/>
      <c r="AL167" s="193"/>
      <c r="AM167" s="193"/>
      <c r="AN167" s="193"/>
      <c r="AO167" s="244"/>
      <c r="AP167" s="518"/>
      <c r="AQ167" s="482"/>
      <c r="AR167" s="447"/>
      <c r="AS167" s="447"/>
      <c r="AT167" s="471"/>
      <c r="AU167" s="471"/>
      <c r="AV167" s="455"/>
      <c r="AW167" s="191"/>
      <c r="AX167" s="191"/>
      <c r="AY167" s="250"/>
      <c r="AZ167" s="250"/>
      <c r="BA167" s="250"/>
      <c r="BB167" s="250"/>
      <c r="BC167" s="250"/>
      <c r="BD167" s="250"/>
      <c r="BE167" s="250"/>
      <c r="CC167" s="252"/>
      <c r="CF167" s="253"/>
      <c r="DU167" s="254"/>
      <c r="DV167" s="254"/>
      <c r="DW167" s="254"/>
      <c r="DX167" s="254"/>
      <c r="DY167" s="254"/>
      <c r="DZ167" s="254"/>
      <c r="EA167" s="254"/>
      <c r="EB167" s="254"/>
      <c r="EC167" s="254"/>
    </row>
    <row r="168" spans="1:140" s="251" customFormat="1" ht="69" customHeight="1" x14ac:dyDescent="0.25">
      <c r="A168" s="612"/>
      <c r="B168" s="197"/>
      <c r="C168" s="196"/>
      <c r="D168" s="613"/>
      <c r="E168" s="614"/>
      <c r="F168" s="616"/>
      <c r="G168" s="404"/>
      <c r="H168" s="613"/>
      <c r="I168" s="618"/>
      <c r="J168" s="619"/>
      <c r="K168" s="620"/>
      <c r="L168" s="621"/>
      <c r="M168" s="621"/>
      <c r="N168" s="626"/>
      <c r="O168" s="626"/>
      <c r="P168" s="621"/>
      <c r="Q168" s="621"/>
      <c r="R168" s="621"/>
      <c r="S168" s="623"/>
      <c r="T168" s="544"/>
      <c r="U168" s="191"/>
      <c r="V168" s="191"/>
      <c r="W168" s="544"/>
      <c r="X168" s="542">
        <f t="shared" si="26"/>
        <v>0</v>
      </c>
      <c r="Y168" s="544"/>
      <c r="Z168" s="544"/>
      <c r="AA168" s="544"/>
      <c r="AB168" s="544"/>
      <c r="AC168" s="544"/>
      <c r="AD168" s="249">
        <f t="shared" si="27"/>
        <v>0</v>
      </c>
      <c r="AE168" s="626"/>
      <c r="AF168" s="622"/>
      <c r="AG168" s="621"/>
      <c r="AH168" s="621"/>
      <c r="AI168" s="623"/>
      <c r="AJ168" s="624"/>
      <c r="AK168" s="621"/>
      <c r="AL168" s="193"/>
      <c r="AM168" s="193"/>
      <c r="AN168" s="193"/>
      <c r="AO168" s="244"/>
      <c r="AP168" s="515" t="s">
        <v>635</v>
      </c>
      <c r="AQ168" s="465" t="s">
        <v>704</v>
      </c>
      <c r="AR168" s="446" t="s">
        <v>566</v>
      </c>
      <c r="AS168" s="445" t="s">
        <v>537</v>
      </c>
      <c r="AT168" s="471">
        <v>42401</v>
      </c>
      <c r="AU168" s="471">
        <v>42724</v>
      </c>
      <c r="AV168" s="461" t="s">
        <v>634</v>
      </c>
      <c r="AW168" s="191"/>
      <c r="AX168" s="191"/>
      <c r="AY168" s="250"/>
      <c r="AZ168" s="250"/>
      <c r="BA168" s="250"/>
      <c r="BB168" s="250"/>
      <c r="BC168" s="250"/>
      <c r="BD168" s="250"/>
      <c r="BE168" s="250"/>
      <c r="CC168" s="252"/>
      <c r="CF168" s="253"/>
      <c r="DU168" s="254"/>
      <c r="DV168" s="254"/>
      <c r="DW168" s="254"/>
      <c r="DX168" s="254"/>
      <c r="DY168" s="254"/>
      <c r="DZ168" s="254"/>
      <c r="EA168" s="254"/>
      <c r="EB168" s="254"/>
      <c r="EC168" s="254"/>
    </row>
    <row r="169" spans="1:140" s="251" customFormat="1" ht="35.1" customHeight="1" x14ac:dyDescent="0.25">
      <c r="A169" s="612"/>
      <c r="B169" s="197"/>
      <c r="C169" s="196"/>
      <c r="D169" s="613"/>
      <c r="E169" s="614"/>
      <c r="F169" s="616"/>
      <c r="G169" s="404"/>
      <c r="H169" s="613"/>
      <c r="I169" s="618"/>
      <c r="J169" s="619"/>
      <c r="K169" s="620"/>
      <c r="L169" s="621"/>
      <c r="M169" s="621"/>
      <c r="N169" s="626"/>
      <c r="O169" s="626"/>
      <c r="P169" s="621"/>
      <c r="Q169" s="621"/>
      <c r="R169" s="621"/>
      <c r="S169" s="623"/>
      <c r="T169" s="544"/>
      <c r="U169" s="544"/>
      <c r="V169" s="544"/>
      <c r="W169" s="544"/>
      <c r="X169" s="542">
        <f t="shared" si="26"/>
        <v>0</v>
      </c>
      <c r="Y169" s="544"/>
      <c r="Z169" s="544"/>
      <c r="AA169" s="544"/>
      <c r="AB169" s="544"/>
      <c r="AC169" s="544"/>
      <c r="AD169" s="249">
        <f t="shared" si="27"/>
        <v>0</v>
      </c>
      <c r="AE169" s="626"/>
      <c r="AF169" s="622"/>
      <c r="AG169" s="621"/>
      <c r="AH169" s="621"/>
      <c r="AI169" s="623"/>
      <c r="AJ169" s="624"/>
      <c r="AK169" s="621"/>
      <c r="AL169" s="255"/>
      <c r="AM169" s="195"/>
      <c r="AN169" s="195"/>
      <c r="AO169" s="244"/>
      <c r="AP169" s="464"/>
      <c r="AQ169" s="464"/>
      <c r="AR169" s="445"/>
      <c r="AS169" s="445"/>
      <c r="AT169" s="457"/>
      <c r="AU169" s="457"/>
      <c r="AV169" s="461"/>
      <c r="AW169" s="191"/>
      <c r="AX169" s="194"/>
      <c r="AY169" s="250"/>
      <c r="AZ169" s="250"/>
      <c r="BA169" s="250"/>
      <c r="BB169" s="250"/>
      <c r="BC169" s="250"/>
      <c r="BD169" s="250"/>
      <c r="BE169" s="250"/>
      <c r="CC169" s="252"/>
      <c r="CF169" s="253"/>
      <c r="DU169" s="254"/>
      <c r="DV169" s="254"/>
      <c r="DW169" s="254"/>
      <c r="DX169" s="254"/>
      <c r="DY169" s="254"/>
      <c r="DZ169" s="254"/>
      <c r="EA169" s="254"/>
      <c r="EB169" s="254"/>
      <c r="EC169" s="254"/>
    </row>
    <row r="170" spans="1:140" ht="35.1" customHeight="1" x14ac:dyDescent="0.25">
      <c r="A170" s="256"/>
      <c r="B170" s="257"/>
      <c r="C170" s="257"/>
      <c r="D170" s="613"/>
      <c r="E170" s="614"/>
      <c r="F170" s="617"/>
      <c r="G170" s="199"/>
      <c r="H170" s="613"/>
      <c r="I170" s="618"/>
      <c r="J170" s="619"/>
      <c r="K170" s="620"/>
      <c r="L170" s="621"/>
      <c r="M170" s="621"/>
      <c r="N170" s="626"/>
      <c r="O170" s="626"/>
      <c r="P170" s="621"/>
      <c r="Q170" s="621"/>
      <c r="R170" s="621"/>
      <c r="S170" s="623"/>
      <c r="T170" s="625" t="s">
        <v>413</v>
      </c>
      <c r="U170" s="625"/>
      <c r="V170" s="625"/>
      <c r="W170" s="625"/>
      <c r="X170" s="625"/>
      <c r="Y170" s="625"/>
      <c r="Z170" s="625"/>
      <c r="AA170" s="625"/>
      <c r="AB170" s="625"/>
      <c r="AC170" s="625"/>
      <c r="AD170" s="200">
        <f>SUMIF(AD161:AD169,"&gt;0")/IF(COUNTIF(AD161:AD169,"&gt;0")=0,1,COUNTIF(AD161:AD169,"&gt;0"))</f>
        <v>70.333333333333329</v>
      </c>
      <c r="AE170" s="626"/>
      <c r="AF170" s="622"/>
      <c r="AG170" s="621"/>
      <c r="AH170" s="621"/>
      <c r="AI170" s="623"/>
      <c r="AJ170" s="624"/>
      <c r="AK170" s="621"/>
      <c r="AL170" s="258"/>
      <c r="AM170" s="259"/>
      <c r="AN170" s="259"/>
      <c r="AO170" s="244"/>
      <c r="AP170" s="483"/>
      <c r="AQ170" s="483"/>
      <c r="AR170" s="259"/>
      <c r="AS170" s="259"/>
      <c r="AT170" s="260"/>
      <c r="AU170" s="260"/>
      <c r="AV170" s="259"/>
      <c r="AW170" s="259"/>
      <c r="AX170" s="261"/>
      <c r="ED170" s="216"/>
      <c r="EE170" s="216"/>
      <c r="EF170" s="216"/>
      <c r="EG170" s="216"/>
      <c r="EH170" s="216"/>
      <c r="EI170" s="216"/>
      <c r="EJ170" s="216"/>
    </row>
    <row r="171" spans="1:140" s="251" customFormat="1" ht="34.5" customHeight="1" x14ac:dyDescent="0.25">
      <c r="A171" s="256"/>
      <c r="B171" s="430"/>
      <c r="C171" s="430"/>
      <c r="D171" s="405"/>
      <c r="E171" s="417"/>
      <c r="F171" s="418"/>
      <c r="G171" s="257"/>
      <c r="H171" s="405"/>
      <c r="I171" s="406"/>
      <c r="J171" s="406"/>
      <c r="K171" s="406"/>
      <c r="L171" s="419"/>
      <c r="M171" s="420"/>
      <c r="N171" s="406"/>
      <c r="O171" s="406"/>
      <c r="P171" s="419"/>
      <c r="Q171" s="420"/>
      <c r="R171" s="420"/>
      <c r="S171" s="419"/>
      <c r="T171" s="421"/>
      <c r="U171" s="421"/>
      <c r="V171" s="421"/>
      <c r="W171" s="421"/>
      <c r="X171" s="421"/>
      <c r="Y171" s="419"/>
      <c r="Z171" s="419"/>
      <c r="AA171" s="419"/>
      <c r="AB171" s="419"/>
      <c r="AC171" s="419"/>
      <c r="AD171" s="419"/>
      <c r="AE171" s="419"/>
      <c r="AF171" s="406"/>
      <c r="AG171" s="419"/>
      <c r="AH171" s="419"/>
      <c r="AI171" s="419"/>
      <c r="AJ171" s="422"/>
      <c r="AK171" s="406"/>
      <c r="AL171" s="418"/>
      <c r="AM171" s="406"/>
      <c r="AN171" s="406"/>
      <c r="AO171" s="406"/>
      <c r="AP171" s="484"/>
      <c r="AQ171" s="484"/>
      <c r="AR171" s="405"/>
      <c r="AS171" s="405"/>
      <c r="AT171" s="456"/>
      <c r="AU171" s="456"/>
      <c r="AV171" s="405"/>
      <c r="AW171" s="406"/>
      <c r="AX171" s="418"/>
      <c r="AY171" s="250"/>
      <c r="AZ171" s="250"/>
      <c r="BA171" s="250"/>
      <c r="BB171" s="250"/>
      <c r="BC171" s="250"/>
      <c r="BD171" s="250"/>
      <c r="BE171" s="250"/>
      <c r="CC171" s="252"/>
      <c r="DU171" s="254"/>
      <c r="DV171" s="254"/>
      <c r="DW171" s="254"/>
      <c r="DX171" s="254"/>
      <c r="DY171" s="254"/>
      <c r="DZ171" s="254"/>
      <c r="EA171" s="254"/>
      <c r="EB171" s="254"/>
      <c r="EC171" s="254"/>
    </row>
    <row r="172" spans="1:140" s="251" customFormat="1" ht="114.75" customHeight="1" thickBot="1" x14ac:dyDescent="0.3">
      <c r="A172" s="612"/>
      <c r="B172" s="197" t="s">
        <v>213</v>
      </c>
      <c r="C172" s="533" t="s">
        <v>442</v>
      </c>
      <c r="D172" s="613" t="s">
        <v>438</v>
      </c>
      <c r="E172" s="614" t="s">
        <v>698</v>
      </c>
      <c r="F172" s="615" t="s">
        <v>584</v>
      </c>
      <c r="G172" s="560" t="s">
        <v>443</v>
      </c>
      <c r="H172" s="613" t="s">
        <v>83</v>
      </c>
      <c r="I172" s="618" t="s">
        <v>512</v>
      </c>
      <c r="J172" s="619" t="s">
        <v>170</v>
      </c>
      <c r="K172" s="620" t="s">
        <v>225</v>
      </c>
      <c r="L172" s="621" t="str">
        <f>IF(K172=0," ",VLOOKUP(K172,CC$218:CD$232,2,0))</f>
        <v>POSIBLE / MODERADO</v>
      </c>
      <c r="M172" s="621">
        <f>IF(K172=0," ",VLOOKUP(K172,CC$218:CE$232,3,0))</f>
        <v>3</v>
      </c>
      <c r="N172" s="621" t="s">
        <v>120</v>
      </c>
      <c r="O172" s="621" t="s">
        <v>141</v>
      </c>
      <c r="P172" s="621" t="str">
        <f>IF(O172=0," ",VLOOKUP(O172,CC$245:CD$284,2,0))</f>
        <v>MAYOR</v>
      </c>
      <c r="Q172" s="621">
        <f>IF(O172=0," ",VLOOKUP(O172,CC$245:CE$284,3,0))</f>
        <v>4</v>
      </c>
      <c r="R172" s="621" t="str">
        <f>CONCATENATE(M172,Q172)</f>
        <v>34</v>
      </c>
      <c r="S172" s="623" t="str">
        <f>IF(M172=" ","FALTAN DATOS PREVIOS",IF(Q172=" ","FALTAN DATOS PREVIOS",VLOOKUP(R172,CC$287:CD$312,2,0)))</f>
        <v>Crítico</v>
      </c>
      <c r="T172" s="544">
        <v>1</v>
      </c>
      <c r="U172" s="604" t="s">
        <v>561</v>
      </c>
      <c r="V172" s="603" t="s">
        <v>562</v>
      </c>
      <c r="W172" s="544" t="s">
        <v>145</v>
      </c>
      <c r="X172" s="542">
        <f t="shared" ref="X172" si="28">IF(W172="CORRECTIVO",5,IF(W172="PREVENTIVO",15,0))</f>
        <v>15</v>
      </c>
      <c r="Y172" s="544">
        <v>12</v>
      </c>
      <c r="Z172" s="544">
        <v>8</v>
      </c>
      <c r="AA172" s="544">
        <v>27</v>
      </c>
      <c r="AB172" s="544">
        <v>12</v>
      </c>
      <c r="AC172" s="544">
        <v>16</v>
      </c>
      <c r="AD172" s="249">
        <f>SUM(Y172:AC172)+X172</f>
        <v>90</v>
      </c>
      <c r="AE172" s="626" t="str">
        <f>IF(AD181&lt;51,IF(AD181=0,"NO HA DEFINIDO CONTROL", "BAJA"),(IF(AD181&gt; 76,"ALTA","MEDIA")))</f>
        <v>ALTA</v>
      </c>
      <c r="AF172" s="622" t="s">
        <v>2</v>
      </c>
      <c r="AG172" s="621">
        <f>IF(AF172="PROBABILIDAD",IF(AE172="ALTA",IF(M172&lt;=2,1,M172-2),IF(AE172="MEDIA",IF(M172&lt;=2,1,M172-1),M172)),M172)</f>
        <v>1</v>
      </c>
      <c r="AH172" s="621">
        <f>IF(AF172="IMPACTO",IF(AE172="ALTA",IF(Q172&lt;=2,1,Q172-2),IF(AE172="MEDIA",IF(Q172&lt;=2,1,Q172-1),Q172)),Q172)</f>
        <v>4</v>
      </c>
      <c r="AI172" s="623" t="str">
        <f>CONCATENATE(AG172,AH172)</f>
        <v>14</v>
      </c>
      <c r="AJ172" s="624" t="str">
        <f>+VLOOKUP(AI172,$CC$288:$CD$313,2,0)</f>
        <v>Alto</v>
      </c>
      <c r="AK172" s="621"/>
      <c r="AL172" s="193"/>
      <c r="AM172" s="193"/>
      <c r="AN172" s="197"/>
      <c r="AO172" s="244"/>
      <c r="AP172" s="534" t="s">
        <v>612</v>
      </c>
      <c r="AQ172" s="502" t="s">
        <v>613</v>
      </c>
      <c r="AR172" s="446" t="s">
        <v>552</v>
      </c>
      <c r="AS172" s="445" t="s">
        <v>529</v>
      </c>
      <c r="AT172" s="471">
        <v>42401</v>
      </c>
      <c r="AU172" s="471">
        <v>42724</v>
      </c>
      <c r="AV172" s="529" t="s">
        <v>564</v>
      </c>
      <c r="AW172" s="191"/>
      <c r="AX172" s="191"/>
      <c r="AY172" s="250"/>
      <c r="AZ172" s="250"/>
      <c r="BA172" s="250"/>
      <c r="BB172" s="250"/>
      <c r="BC172" s="250"/>
      <c r="BD172" s="250"/>
      <c r="BE172" s="250"/>
      <c r="CC172" s="252"/>
      <c r="CF172" s="253"/>
      <c r="DU172" s="254"/>
      <c r="DV172" s="254"/>
      <c r="DW172" s="254"/>
      <c r="DX172" s="254"/>
      <c r="DY172" s="254"/>
      <c r="DZ172" s="254"/>
      <c r="EA172" s="254"/>
      <c r="EB172" s="254"/>
      <c r="EC172" s="254"/>
    </row>
    <row r="173" spans="1:140" s="251" customFormat="1" ht="104.25" customHeight="1" x14ac:dyDescent="0.25">
      <c r="A173" s="612"/>
      <c r="B173" s="197" t="s">
        <v>213</v>
      </c>
      <c r="C173" s="592" t="s">
        <v>445</v>
      </c>
      <c r="D173" s="613"/>
      <c r="E173" s="614"/>
      <c r="F173" s="616"/>
      <c r="G173" s="560" t="s">
        <v>444</v>
      </c>
      <c r="H173" s="613"/>
      <c r="I173" s="618"/>
      <c r="J173" s="619"/>
      <c r="K173" s="620"/>
      <c r="L173" s="621"/>
      <c r="M173" s="621"/>
      <c r="N173" s="621"/>
      <c r="O173" s="621"/>
      <c r="P173" s="621"/>
      <c r="Q173" s="621"/>
      <c r="R173" s="621"/>
      <c r="S173" s="623"/>
      <c r="T173" s="544"/>
      <c r="U173" s="403"/>
      <c r="V173" s="439"/>
      <c r="W173" s="544"/>
      <c r="X173" s="542">
        <f t="shared" ref="X173:X180" si="29">IF(W173="CORRECTIVO",5,IF(W173="PREVENTIVO",15,0))</f>
        <v>0</v>
      </c>
      <c r="Y173" s="544"/>
      <c r="Z173" s="544"/>
      <c r="AA173" s="544"/>
      <c r="AB173" s="544"/>
      <c r="AC173" s="544"/>
      <c r="AD173" s="249">
        <f>SUM(Y173:AC173)+X173</f>
        <v>0</v>
      </c>
      <c r="AE173" s="626"/>
      <c r="AF173" s="622"/>
      <c r="AG173" s="621"/>
      <c r="AH173" s="621"/>
      <c r="AI173" s="623"/>
      <c r="AJ173" s="624"/>
      <c r="AK173" s="621"/>
      <c r="AL173" s="193"/>
      <c r="AM173" s="193"/>
      <c r="AN173" s="193"/>
      <c r="AO173" s="244"/>
      <c r="AP173" s="532" t="s">
        <v>608</v>
      </c>
      <c r="AQ173" s="502" t="s">
        <v>608</v>
      </c>
      <c r="AR173" s="535" t="s">
        <v>563</v>
      </c>
      <c r="AS173" s="445" t="s">
        <v>529</v>
      </c>
      <c r="AT173" s="471">
        <v>42401</v>
      </c>
      <c r="AU173" s="471">
        <v>42551</v>
      </c>
      <c r="AV173" s="461" t="s">
        <v>605</v>
      </c>
      <c r="AW173" s="191"/>
      <c r="AX173" s="191"/>
      <c r="AY173" s="250"/>
      <c r="AZ173" s="250"/>
      <c r="BA173" s="250"/>
      <c r="BB173" s="250"/>
      <c r="BC173" s="250"/>
      <c r="BD173" s="250"/>
      <c r="BE173" s="250"/>
      <c r="CC173" s="252"/>
      <c r="CF173" s="253"/>
      <c r="DU173" s="254"/>
      <c r="DV173" s="254"/>
      <c r="DW173" s="254"/>
      <c r="DX173" s="254"/>
      <c r="DY173" s="254"/>
      <c r="DZ173" s="254"/>
      <c r="EA173" s="254"/>
      <c r="EB173" s="254"/>
      <c r="EC173" s="254"/>
    </row>
    <row r="174" spans="1:140" s="251" customFormat="1" ht="99" customHeight="1" x14ac:dyDescent="0.25">
      <c r="A174" s="612"/>
      <c r="B174" s="197" t="s">
        <v>213</v>
      </c>
      <c r="C174" s="564" t="s">
        <v>454</v>
      </c>
      <c r="D174" s="613"/>
      <c r="E174" s="614"/>
      <c r="F174" s="616"/>
      <c r="G174" s="404"/>
      <c r="H174" s="613"/>
      <c r="I174" s="618"/>
      <c r="J174" s="619"/>
      <c r="K174" s="620"/>
      <c r="L174" s="621"/>
      <c r="M174" s="621"/>
      <c r="N174" s="621"/>
      <c r="O174" s="621"/>
      <c r="P174" s="621"/>
      <c r="Q174" s="621"/>
      <c r="R174" s="621"/>
      <c r="S174" s="623"/>
      <c r="T174" s="544"/>
      <c r="U174" s="191"/>
      <c r="V174" s="191"/>
      <c r="W174" s="544"/>
      <c r="X174" s="542">
        <f t="shared" si="29"/>
        <v>0</v>
      </c>
      <c r="Y174" s="544"/>
      <c r="Z174" s="544"/>
      <c r="AA174" s="544"/>
      <c r="AB174" s="544"/>
      <c r="AC174" s="544"/>
      <c r="AD174" s="249">
        <f>SUM(Y174:AC174)+X174</f>
        <v>0</v>
      </c>
      <c r="AE174" s="626"/>
      <c r="AF174" s="622"/>
      <c r="AG174" s="621"/>
      <c r="AH174" s="621"/>
      <c r="AI174" s="623"/>
      <c r="AJ174" s="624"/>
      <c r="AK174" s="621"/>
      <c r="AL174" s="193"/>
      <c r="AM174" s="193"/>
      <c r="AN174" s="193"/>
      <c r="AO174" s="244"/>
      <c r="AP174" s="532" t="s">
        <v>603</v>
      </c>
      <c r="AQ174" s="530" t="s">
        <v>606</v>
      </c>
      <c r="AR174" s="446" t="s">
        <v>563</v>
      </c>
      <c r="AS174" s="445" t="s">
        <v>529</v>
      </c>
      <c r="AT174" s="471">
        <v>42401</v>
      </c>
      <c r="AU174" s="471">
        <v>42551</v>
      </c>
      <c r="AV174" s="461" t="s">
        <v>607</v>
      </c>
      <c r="AW174" s="191"/>
      <c r="AX174" s="191"/>
      <c r="AY174" s="250"/>
      <c r="AZ174" s="250"/>
      <c r="BA174" s="250"/>
      <c r="BB174" s="250"/>
      <c r="BC174" s="250"/>
      <c r="BD174" s="250"/>
      <c r="BE174" s="250"/>
      <c r="CC174" s="252"/>
      <c r="CF174" s="253"/>
      <c r="DU174" s="254"/>
      <c r="DV174" s="254"/>
      <c r="DW174" s="254"/>
      <c r="DX174" s="254"/>
      <c r="DY174" s="254"/>
      <c r="DZ174" s="254"/>
      <c r="EA174" s="254"/>
      <c r="EB174" s="254"/>
      <c r="EC174" s="254"/>
    </row>
    <row r="175" spans="1:140" s="251" customFormat="1" ht="80.25" customHeight="1" x14ac:dyDescent="0.25">
      <c r="A175" s="612"/>
      <c r="B175" s="197" t="s">
        <v>214</v>
      </c>
      <c r="C175" s="532" t="s">
        <v>664</v>
      </c>
      <c r="D175" s="613"/>
      <c r="E175" s="614"/>
      <c r="F175" s="616"/>
      <c r="G175" s="404"/>
      <c r="H175" s="613"/>
      <c r="I175" s="618"/>
      <c r="J175" s="619"/>
      <c r="K175" s="620"/>
      <c r="L175" s="621"/>
      <c r="M175" s="621"/>
      <c r="N175" s="621"/>
      <c r="O175" s="621"/>
      <c r="P175" s="621"/>
      <c r="Q175" s="621"/>
      <c r="R175" s="621"/>
      <c r="S175" s="623"/>
      <c r="T175" s="544"/>
      <c r="U175" s="191"/>
      <c r="V175" s="191"/>
      <c r="W175" s="544"/>
      <c r="X175" s="542">
        <f t="shared" si="29"/>
        <v>0</v>
      </c>
      <c r="Y175" s="544"/>
      <c r="Z175" s="544"/>
      <c r="AA175" s="544"/>
      <c r="AB175" s="544"/>
      <c r="AC175" s="544"/>
      <c r="AD175" s="249">
        <f t="shared" ref="AD175:AD180" si="30">SUM(Y175:AC175)+X175</f>
        <v>0</v>
      </c>
      <c r="AE175" s="626"/>
      <c r="AF175" s="622"/>
      <c r="AG175" s="621"/>
      <c r="AH175" s="621"/>
      <c r="AI175" s="623"/>
      <c r="AJ175" s="624"/>
      <c r="AK175" s="621"/>
      <c r="AL175" s="193"/>
      <c r="AM175" s="193"/>
      <c r="AN175" s="193"/>
      <c r="AO175" s="244"/>
      <c r="AP175" s="519" t="s">
        <v>522</v>
      </c>
      <c r="AQ175" s="502" t="s">
        <v>522</v>
      </c>
      <c r="AR175" s="445" t="s">
        <v>596</v>
      </c>
      <c r="AS175" s="445" t="s">
        <v>547</v>
      </c>
      <c r="AT175" s="471">
        <v>42401</v>
      </c>
      <c r="AU175" s="471">
        <v>42724</v>
      </c>
      <c r="AV175" s="461" t="s">
        <v>636</v>
      </c>
      <c r="AW175" s="191"/>
      <c r="AX175" s="191"/>
      <c r="AY175" s="250"/>
      <c r="AZ175" s="250"/>
      <c r="BA175" s="250"/>
      <c r="BB175" s="250"/>
      <c r="BC175" s="250"/>
      <c r="BD175" s="250"/>
      <c r="BE175" s="250"/>
      <c r="CC175" s="252"/>
      <c r="CF175" s="253"/>
      <c r="DU175" s="254"/>
      <c r="DV175" s="254"/>
      <c r="DW175" s="254"/>
      <c r="DX175" s="254"/>
      <c r="DY175" s="254"/>
      <c r="DZ175" s="254"/>
      <c r="EA175" s="254"/>
      <c r="EB175" s="254"/>
      <c r="EC175" s="254"/>
    </row>
    <row r="176" spans="1:140" s="251" customFormat="1" ht="79.5" customHeight="1" x14ac:dyDescent="0.25">
      <c r="A176" s="612"/>
      <c r="B176" s="197"/>
      <c r="C176" s="198"/>
      <c r="D176" s="613"/>
      <c r="E176" s="614"/>
      <c r="F176" s="616"/>
      <c r="G176" s="404"/>
      <c r="H176" s="613"/>
      <c r="I176" s="618"/>
      <c r="J176" s="619"/>
      <c r="K176" s="620"/>
      <c r="L176" s="621"/>
      <c r="M176" s="621"/>
      <c r="N176" s="621"/>
      <c r="O176" s="621"/>
      <c r="P176" s="621"/>
      <c r="Q176" s="621"/>
      <c r="R176" s="621"/>
      <c r="S176" s="623"/>
      <c r="T176" s="544"/>
      <c r="U176" s="191"/>
      <c r="V176" s="191"/>
      <c r="W176" s="544"/>
      <c r="X176" s="542">
        <f t="shared" si="29"/>
        <v>0</v>
      </c>
      <c r="Y176" s="544"/>
      <c r="Z176" s="544"/>
      <c r="AA176" s="544"/>
      <c r="AB176" s="544"/>
      <c r="AC176" s="544"/>
      <c r="AD176" s="249">
        <f t="shared" si="30"/>
        <v>0</v>
      </c>
      <c r="AE176" s="626"/>
      <c r="AF176" s="622"/>
      <c r="AG176" s="621"/>
      <c r="AH176" s="621"/>
      <c r="AI176" s="623"/>
      <c r="AJ176" s="624"/>
      <c r="AK176" s="621"/>
      <c r="AL176" s="193"/>
      <c r="AM176" s="193"/>
      <c r="AN176" s="193"/>
      <c r="AO176" s="244"/>
      <c r="AP176" s="510" t="s">
        <v>602</v>
      </c>
      <c r="AQ176" s="464" t="s">
        <v>602</v>
      </c>
      <c r="AR176" s="445" t="s">
        <v>573</v>
      </c>
      <c r="AS176" s="445" t="s">
        <v>529</v>
      </c>
      <c r="AT176" s="471">
        <v>42401</v>
      </c>
      <c r="AU176" s="471">
        <v>42724</v>
      </c>
      <c r="AV176" s="461" t="s">
        <v>637</v>
      </c>
      <c r="AW176" s="191"/>
      <c r="AX176" s="191"/>
      <c r="AY176" s="250"/>
      <c r="AZ176" s="250"/>
      <c r="BA176" s="250"/>
      <c r="BB176" s="250"/>
      <c r="BC176" s="250"/>
      <c r="BD176" s="250"/>
      <c r="BE176" s="250"/>
      <c r="CC176" s="252"/>
      <c r="CF176" s="253"/>
      <c r="DU176" s="254"/>
      <c r="DV176" s="254"/>
      <c r="DW176" s="254"/>
      <c r="DX176" s="254"/>
      <c r="DY176" s="254"/>
      <c r="DZ176" s="254"/>
      <c r="EA176" s="254"/>
      <c r="EB176" s="254"/>
      <c r="EC176" s="254"/>
    </row>
    <row r="177" spans="1:140" s="251" customFormat="1" ht="72.75" customHeight="1" x14ac:dyDescent="0.25">
      <c r="A177" s="612"/>
      <c r="B177" s="197"/>
      <c r="C177" s="198"/>
      <c r="D177" s="613"/>
      <c r="E177" s="614"/>
      <c r="F177" s="616"/>
      <c r="G177" s="404"/>
      <c r="H177" s="613"/>
      <c r="I177" s="618"/>
      <c r="J177" s="619"/>
      <c r="K177" s="620"/>
      <c r="L177" s="621"/>
      <c r="M177" s="621"/>
      <c r="N177" s="621"/>
      <c r="O177" s="621"/>
      <c r="P177" s="621"/>
      <c r="Q177" s="621"/>
      <c r="R177" s="621"/>
      <c r="S177" s="623"/>
      <c r="T177" s="544"/>
      <c r="U177" s="191"/>
      <c r="V177" s="191"/>
      <c r="W177" s="544"/>
      <c r="X177" s="542">
        <f t="shared" si="29"/>
        <v>0</v>
      </c>
      <c r="Y177" s="544"/>
      <c r="Z177" s="544"/>
      <c r="AA177" s="544"/>
      <c r="AB177" s="544"/>
      <c r="AC177" s="544"/>
      <c r="AD177" s="249">
        <f t="shared" si="30"/>
        <v>0</v>
      </c>
      <c r="AE177" s="626"/>
      <c r="AF177" s="622"/>
      <c r="AG177" s="621"/>
      <c r="AH177" s="621"/>
      <c r="AI177" s="623"/>
      <c r="AJ177" s="624"/>
      <c r="AK177" s="621"/>
      <c r="AL177" s="193"/>
      <c r="AM177" s="193"/>
      <c r="AN177" s="193"/>
      <c r="AO177" s="244"/>
      <c r="AP177" s="517" t="s">
        <v>655</v>
      </c>
      <c r="AQ177" s="518" t="s">
        <v>654</v>
      </c>
      <c r="AR177" s="445" t="s">
        <v>640</v>
      </c>
      <c r="AS177" s="445" t="s">
        <v>639</v>
      </c>
      <c r="AT177" s="471">
        <v>42401</v>
      </c>
      <c r="AU177" s="471">
        <v>42724</v>
      </c>
      <c r="AV177" s="461" t="s">
        <v>638</v>
      </c>
      <c r="AW177" s="191"/>
      <c r="AX177" s="191"/>
      <c r="AY177" s="250"/>
      <c r="AZ177" s="250"/>
      <c r="BA177" s="250"/>
      <c r="BB177" s="250"/>
      <c r="BC177" s="250"/>
      <c r="BD177" s="250"/>
      <c r="BE177" s="250"/>
      <c r="CC177" s="252"/>
      <c r="CF177" s="253"/>
      <c r="DU177" s="254"/>
      <c r="DV177" s="254"/>
      <c r="DW177" s="254"/>
      <c r="DX177" s="254"/>
      <c r="DY177" s="254"/>
      <c r="DZ177" s="254"/>
      <c r="EA177" s="254"/>
      <c r="EB177" s="254"/>
      <c r="EC177" s="254"/>
    </row>
    <row r="178" spans="1:140" s="251" customFormat="1" ht="90" customHeight="1" x14ac:dyDescent="0.25">
      <c r="A178" s="612"/>
      <c r="B178" s="197"/>
      <c r="C178" s="198"/>
      <c r="D178" s="613"/>
      <c r="E178" s="614"/>
      <c r="F178" s="616"/>
      <c r="G178" s="404"/>
      <c r="H178" s="613"/>
      <c r="I178" s="618"/>
      <c r="J178" s="619"/>
      <c r="K178" s="620"/>
      <c r="L178" s="621"/>
      <c r="M178" s="621"/>
      <c r="N178" s="621"/>
      <c r="O178" s="621"/>
      <c r="P178" s="621"/>
      <c r="Q178" s="621"/>
      <c r="R178" s="621"/>
      <c r="S178" s="623"/>
      <c r="T178" s="544"/>
      <c r="U178" s="191"/>
      <c r="V178" s="191"/>
      <c r="W178" s="544"/>
      <c r="X178" s="542">
        <f t="shared" si="29"/>
        <v>0</v>
      </c>
      <c r="Y178" s="544"/>
      <c r="Z178" s="544"/>
      <c r="AA178" s="544"/>
      <c r="AB178" s="544"/>
      <c r="AC178" s="544"/>
      <c r="AD178" s="249">
        <f t="shared" si="30"/>
        <v>0</v>
      </c>
      <c r="AE178" s="626"/>
      <c r="AF178" s="622"/>
      <c r="AG178" s="621"/>
      <c r="AH178" s="621"/>
      <c r="AI178" s="623"/>
      <c r="AJ178" s="624"/>
      <c r="AK178" s="621"/>
      <c r="AL178" s="193"/>
      <c r="AM178" s="193"/>
      <c r="AN178" s="193"/>
      <c r="AO178" s="244"/>
      <c r="AP178" s="515" t="s">
        <v>635</v>
      </c>
      <c r="AQ178" s="465" t="s">
        <v>520</v>
      </c>
      <c r="AR178" s="446" t="s">
        <v>566</v>
      </c>
      <c r="AS178" s="445" t="s">
        <v>537</v>
      </c>
      <c r="AT178" s="471">
        <v>42401</v>
      </c>
      <c r="AU178" s="471">
        <v>42724</v>
      </c>
      <c r="AV178" s="461" t="s">
        <v>634</v>
      </c>
      <c r="AW178" s="191"/>
      <c r="AX178" s="191"/>
      <c r="AY178" s="250"/>
      <c r="AZ178" s="250"/>
      <c r="BA178" s="250"/>
      <c r="BB178" s="250"/>
      <c r="BC178" s="250"/>
      <c r="BD178" s="250"/>
      <c r="BE178" s="250"/>
      <c r="CC178" s="252"/>
      <c r="CF178" s="253"/>
      <c r="DU178" s="254"/>
      <c r="DV178" s="254"/>
      <c r="DW178" s="254"/>
      <c r="DX178" s="254"/>
      <c r="DY178" s="254"/>
      <c r="DZ178" s="254"/>
      <c r="EA178" s="254"/>
      <c r="EB178" s="254"/>
      <c r="EC178" s="254"/>
    </row>
    <row r="179" spans="1:140" s="251" customFormat="1" ht="95.25" customHeight="1" x14ac:dyDescent="0.25">
      <c r="A179" s="612"/>
      <c r="B179" s="197"/>
      <c r="C179" s="196"/>
      <c r="D179" s="613"/>
      <c r="E179" s="614"/>
      <c r="F179" s="616"/>
      <c r="G179" s="404"/>
      <c r="H179" s="613"/>
      <c r="I179" s="618"/>
      <c r="J179" s="619"/>
      <c r="K179" s="620"/>
      <c r="L179" s="621"/>
      <c r="M179" s="621"/>
      <c r="N179" s="621"/>
      <c r="O179" s="621"/>
      <c r="P179" s="621"/>
      <c r="Q179" s="621"/>
      <c r="R179" s="621"/>
      <c r="S179" s="623"/>
      <c r="T179" s="544"/>
      <c r="U179" s="191"/>
      <c r="V179" s="191"/>
      <c r="W179" s="544"/>
      <c r="X179" s="542">
        <f t="shared" si="29"/>
        <v>0</v>
      </c>
      <c r="Y179" s="544"/>
      <c r="Z179" s="544"/>
      <c r="AA179" s="544"/>
      <c r="AB179" s="544"/>
      <c r="AC179" s="544"/>
      <c r="AD179" s="249">
        <f t="shared" si="30"/>
        <v>0</v>
      </c>
      <c r="AE179" s="626"/>
      <c r="AF179" s="622"/>
      <c r="AG179" s="621"/>
      <c r="AH179" s="621"/>
      <c r="AI179" s="623"/>
      <c r="AJ179" s="624"/>
      <c r="AK179" s="621"/>
      <c r="AL179" s="193"/>
      <c r="AM179" s="193"/>
      <c r="AN179" s="193"/>
      <c r="AO179" s="244"/>
      <c r="AP179" s="497" t="s">
        <v>618</v>
      </c>
      <c r="AQ179" s="480" t="s">
        <v>604</v>
      </c>
      <c r="AR179" s="445" t="s">
        <v>536</v>
      </c>
      <c r="AS179" s="445" t="s">
        <v>537</v>
      </c>
      <c r="AT179" s="471">
        <v>42036</v>
      </c>
      <c r="AU179" s="471">
        <v>42724</v>
      </c>
      <c r="AV179" s="461" t="s">
        <v>617</v>
      </c>
      <c r="AW179" s="191"/>
      <c r="AX179" s="191"/>
      <c r="AY179" s="250"/>
      <c r="AZ179" s="250"/>
      <c r="BA179" s="250"/>
      <c r="BB179" s="250"/>
      <c r="BC179" s="250"/>
      <c r="BD179" s="250"/>
      <c r="BE179" s="250"/>
      <c r="CC179" s="252"/>
      <c r="CF179" s="253"/>
      <c r="DU179" s="254"/>
      <c r="DV179" s="254"/>
      <c r="DW179" s="254"/>
      <c r="DX179" s="254"/>
      <c r="DY179" s="254"/>
      <c r="DZ179" s="254"/>
      <c r="EA179" s="254"/>
      <c r="EB179" s="254"/>
      <c r="EC179" s="254"/>
    </row>
    <row r="180" spans="1:140" s="251" customFormat="1" ht="35.1" customHeight="1" x14ac:dyDescent="0.25">
      <c r="A180" s="612"/>
      <c r="B180" s="197"/>
      <c r="C180" s="196"/>
      <c r="D180" s="613"/>
      <c r="E180" s="614"/>
      <c r="F180" s="616"/>
      <c r="G180" s="404"/>
      <c r="H180" s="613"/>
      <c r="I180" s="618"/>
      <c r="J180" s="619"/>
      <c r="K180" s="620"/>
      <c r="L180" s="621"/>
      <c r="M180" s="621"/>
      <c r="N180" s="621"/>
      <c r="O180" s="621"/>
      <c r="P180" s="621"/>
      <c r="Q180" s="621"/>
      <c r="R180" s="621"/>
      <c r="S180" s="623"/>
      <c r="T180" s="213"/>
      <c r="U180" s="213"/>
      <c r="V180" s="213"/>
      <c r="W180" s="213"/>
      <c r="X180" s="211">
        <f t="shared" si="29"/>
        <v>0</v>
      </c>
      <c r="Y180" s="213"/>
      <c r="Z180" s="213"/>
      <c r="AA180" s="213"/>
      <c r="AB180" s="213"/>
      <c r="AC180" s="213"/>
      <c r="AD180" s="249">
        <f t="shared" si="30"/>
        <v>0</v>
      </c>
      <c r="AE180" s="626"/>
      <c r="AF180" s="622"/>
      <c r="AG180" s="621"/>
      <c r="AH180" s="621"/>
      <c r="AI180" s="623"/>
      <c r="AJ180" s="624"/>
      <c r="AK180" s="621"/>
      <c r="AL180" s="255"/>
      <c r="AM180" s="195"/>
      <c r="AN180" s="195"/>
      <c r="AO180" s="244"/>
      <c r="AP180" s="464"/>
      <c r="AQ180" s="464"/>
      <c r="AR180" s="445"/>
      <c r="AS180" s="445"/>
      <c r="AT180" s="457"/>
      <c r="AU180" s="457"/>
      <c r="AV180" s="461"/>
      <c r="AW180" s="191"/>
      <c r="AX180" s="194"/>
      <c r="AY180" s="250"/>
      <c r="AZ180" s="250"/>
      <c r="BA180" s="250"/>
      <c r="BB180" s="250"/>
      <c r="BC180" s="250"/>
      <c r="BD180" s="250"/>
      <c r="BE180" s="250"/>
      <c r="CC180" s="252"/>
      <c r="CF180" s="253"/>
      <c r="DU180" s="254"/>
      <c r="DV180" s="254"/>
      <c r="DW180" s="254"/>
      <c r="DX180" s="254"/>
      <c r="DY180" s="254"/>
      <c r="DZ180" s="254"/>
      <c r="EA180" s="254"/>
      <c r="EB180" s="254"/>
      <c r="EC180" s="254"/>
    </row>
    <row r="181" spans="1:140" ht="35.1" customHeight="1" x14ac:dyDescent="0.25">
      <c r="A181" s="256"/>
      <c r="B181" s="257"/>
      <c r="C181" s="257"/>
      <c r="D181" s="613"/>
      <c r="E181" s="614"/>
      <c r="F181" s="617"/>
      <c r="G181" s="199"/>
      <c r="H181" s="613"/>
      <c r="I181" s="618"/>
      <c r="J181" s="619"/>
      <c r="K181" s="620"/>
      <c r="L181" s="621"/>
      <c r="M181" s="621"/>
      <c r="N181" s="621"/>
      <c r="O181" s="621"/>
      <c r="P181" s="621"/>
      <c r="Q181" s="621"/>
      <c r="R181" s="621"/>
      <c r="S181" s="623"/>
      <c r="T181" s="625" t="s">
        <v>413</v>
      </c>
      <c r="U181" s="625"/>
      <c r="V181" s="625"/>
      <c r="W181" s="625"/>
      <c r="X181" s="625"/>
      <c r="Y181" s="625"/>
      <c r="Z181" s="625"/>
      <c r="AA181" s="625"/>
      <c r="AB181" s="625"/>
      <c r="AC181" s="625"/>
      <c r="AD181" s="200">
        <f>SUMIF(AD172:AD180,"&gt;0")/IF(COUNTIF(AD172:AD180,"&gt;0")=0,1,COUNTIF(AD172:AD180,"&gt;0"))</f>
        <v>90</v>
      </c>
      <c r="AE181" s="626"/>
      <c r="AF181" s="622"/>
      <c r="AG181" s="621"/>
      <c r="AH181" s="621"/>
      <c r="AI181" s="623"/>
      <c r="AJ181" s="624"/>
      <c r="AK181" s="621"/>
      <c r="AL181" s="258"/>
      <c r="AM181" s="259"/>
      <c r="AN181" s="259"/>
      <c r="AO181" s="244"/>
      <c r="AP181" s="483"/>
      <c r="AQ181" s="483"/>
      <c r="AR181" s="259"/>
      <c r="AS181" s="259"/>
      <c r="AT181" s="260"/>
      <c r="AU181" s="260"/>
      <c r="AV181" s="259"/>
      <c r="AW181" s="259"/>
      <c r="AX181" s="261"/>
      <c r="ED181" s="216"/>
      <c r="EE181" s="216"/>
      <c r="EF181" s="216"/>
      <c r="EG181" s="216"/>
      <c r="EH181" s="216"/>
      <c r="EI181" s="216"/>
      <c r="EJ181" s="216"/>
    </row>
    <row r="182" spans="1:140" s="251" customFormat="1" ht="35.1" customHeight="1" x14ac:dyDescent="0.25">
      <c r="A182" s="256"/>
      <c r="B182" s="405"/>
      <c r="C182" s="405"/>
      <c r="D182" s="405"/>
      <c r="E182" s="417"/>
      <c r="F182" s="418"/>
      <c r="G182" s="257"/>
      <c r="H182" s="405"/>
      <c r="I182" s="406"/>
      <c r="J182" s="406"/>
      <c r="K182" s="406"/>
      <c r="L182" s="419"/>
      <c r="M182" s="420"/>
      <c r="N182" s="406"/>
      <c r="O182" s="406"/>
      <c r="P182" s="419"/>
      <c r="Q182" s="420"/>
      <c r="R182" s="420"/>
      <c r="S182" s="419"/>
      <c r="T182" s="421"/>
      <c r="U182" s="421"/>
      <c r="V182" s="421"/>
      <c r="W182" s="421"/>
      <c r="X182" s="421"/>
      <c r="Y182" s="419"/>
      <c r="Z182" s="419"/>
      <c r="AA182" s="419"/>
      <c r="AB182" s="419"/>
      <c r="AC182" s="419"/>
      <c r="AD182" s="419"/>
      <c r="AE182" s="419"/>
      <c r="AF182" s="406"/>
      <c r="AG182" s="419"/>
      <c r="AH182" s="419"/>
      <c r="AI182" s="419"/>
      <c r="AJ182" s="422"/>
      <c r="AK182" s="406"/>
      <c r="AL182" s="418"/>
      <c r="AM182" s="406"/>
      <c r="AN182" s="406"/>
      <c r="AO182" s="406"/>
      <c r="AP182" s="484"/>
      <c r="AQ182" s="484"/>
      <c r="AR182" s="405"/>
      <c r="AS182" s="405"/>
      <c r="AT182" s="456"/>
      <c r="AU182" s="456"/>
      <c r="AV182" s="405"/>
      <c r="AW182" s="406"/>
      <c r="AX182" s="418"/>
      <c r="AY182" s="250"/>
      <c r="AZ182" s="250"/>
      <c r="BA182" s="250"/>
      <c r="BB182" s="250"/>
      <c r="BC182" s="250"/>
      <c r="BD182" s="250"/>
      <c r="BE182" s="250"/>
      <c r="CC182" s="252"/>
      <c r="DU182" s="254"/>
      <c r="DV182" s="254"/>
      <c r="DW182" s="254"/>
      <c r="DX182" s="254"/>
      <c r="DY182" s="254"/>
      <c r="DZ182" s="254"/>
      <c r="EA182" s="254"/>
      <c r="EB182" s="254"/>
      <c r="EC182" s="254"/>
    </row>
    <row r="183" spans="1:140" s="254" customFormat="1" ht="34.5" customHeight="1" x14ac:dyDescent="0.25">
      <c r="A183" s="256"/>
      <c r="B183" s="262"/>
      <c r="C183" s="262"/>
      <c r="D183" s="186"/>
      <c r="E183" s="185"/>
      <c r="F183" s="186"/>
      <c r="G183" s="176"/>
      <c r="H183" s="176"/>
      <c r="I183" s="176"/>
      <c r="J183" s="176"/>
      <c r="K183" s="176"/>
      <c r="L183" s="177"/>
      <c r="M183" s="263"/>
      <c r="N183" s="176"/>
      <c r="O183" s="176"/>
      <c r="P183" s="177"/>
      <c r="Q183" s="263"/>
      <c r="R183" s="263"/>
      <c r="S183" s="177"/>
      <c r="T183" s="264"/>
      <c r="U183" s="264"/>
      <c r="V183" s="264"/>
      <c r="W183" s="264"/>
      <c r="X183" s="264"/>
      <c r="Y183" s="177"/>
      <c r="Z183" s="177"/>
      <c r="AA183" s="177"/>
      <c r="AB183" s="177"/>
      <c r="AC183" s="177"/>
      <c r="AD183" s="177"/>
      <c r="AE183" s="177"/>
      <c r="AF183" s="176"/>
      <c r="AG183" s="177"/>
      <c r="AH183" s="177"/>
      <c r="AI183" s="177"/>
      <c r="AJ183" s="178"/>
      <c r="AK183" s="176"/>
      <c r="AL183" s="265"/>
      <c r="AM183" s="176"/>
      <c r="AN183" s="176"/>
      <c r="AO183" s="176"/>
      <c r="AP183" s="489"/>
      <c r="AQ183" s="489"/>
      <c r="AR183" s="284"/>
      <c r="AS183" s="284"/>
      <c r="AT183" s="285"/>
      <c r="AU183" s="285"/>
      <c r="AV183" s="284"/>
      <c r="AW183" s="266"/>
      <c r="AX183" s="267"/>
      <c r="AY183" s="268"/>
      <c r="AZ183" s="268"/>
      <c r="BA183" s="268"/>
      <c r="BB183" s="268"/>
      <c r="BC183" s="268"/>
      <c r="BD183" s="268"/>
      <c r="BE183" s="268"/>
      <c r="CC183" s="269"/>
    </row>
    <row r="184" spans="1:140" s="254" customFormat="1" ht="34.5" customHeight="1" x14ac:dyDescent="0.25">
      <c r="A184" s="434"/>
      <c r="B184" s="440" t="s">
        <v>538</v>
      </c>
      <c r="C184" s="262"/>
      <c r="D184" s="186"/>
      <c r="E184" s="185"/>
      <c r="F184" s="186"/>
      <c r="G184" s="176"/>
      <c r="H184" s="176"/>
      <c r="I184" s="176"/>
      <c r="J184" s="176"/>
      <c r="K184" s="176"/>
      <c r="L184" s="177"/>
      <c r="M184" s="263"/>
      <c r="N184" s="176"/>
      <c r="O184" s="176"/>
      <c r="P184" s="177"/>
      <c r="Q184" s="263"/>
      <c r="R184" s="263"/>
      <c r="S184" s="177"/>
      <c r="T184" s="264"/>
      <c r="U184" s="264"/>
      <c r="V184" s="264"/>
      <c r="W184" s="264"/>
      <c r="X184" s="264"/>
      <c r="Y184" s="177"/>
      <c r="Z184" s="177"/>
      <c r="AA184" s="177"/>
      <c r="AB184" s="177"/>
      <c r="AC184" s="177"/>
      <c r="AD184" s="177"/>
      <c r="AE184" s="177"/>
      <c r="AF184" s="176"/>
      <c r="AG184" s="177"/>
      <c r="AH184" s="177"/>
      <c r="AI184" s="177"/>
      <c r="AJ184" s="178"/>
      <c r="AK184" s="176"/>
      <c r="AL184" s="265"/>
      <c r="AM184" s="176"/>
      <c r="AN184" s="176"/>
      <c r="AO184" s="176"/>
      <c r="AP184" s="489"/>
      <c r="AQ184" s="489"/>
      <c r="AR184" s="284"/>
      <c r="AS184" s="284"/>
      <c r="AT184" s="285"/>
      <c r="AU184" s="285"/>
      <c r="AV184" s="284"/>
      <c r="AW184" s="266"/>
      <c r="AX184" s="267"/>
      <c r="AY184" s="268"/>
      <c r="AZ184" s="268"/>
      <c r="BA184" s="268"/>
      <c r="BB184" s="268"/>
      <c r="BC184" s="268"/>
      <c r="BD184" s="268"/>
      <c r="BE184" s="268"/>
      <c r="CC184" s="269"/>
    </row>
    <row r="185" spans="1:140" s="254" customFormat="1" ht="60.75" customHeight="1" x14ac:dyDescent="0.25">
      <c r="A185" s="434"/>
      <c r="B185" s="441" t="s">
        <v>598</v>
      </c>
      <c r="C185" s="262"/>
      <c r="D185" s="186"/>
      <c r="E185" s="185"/>
      <c r="F185" s="186"/>
      <c r="G185" s="176"/>
      <c r="H185" s="176"/>
      <c r="I185" s="176"/>
      <c r="J185" s="176"/>
      <c r="K185" s="176"/>
      <c r="L185" s="177"/>
      <c r="M185" s="263"/>
      <c r="N185" s="176"/>
      <c r="O185" s="176"/>
      <c r="P185" s="177"/>
      <c r="Q185" s="263"/>
      <c r="R185" s="263"/>
      <c r="S185" s="177"/>
      <c r="T185" s="264"/>
      <c r="U185" s="264"/>
      <c r="V185" s="264"/>
      <c r="W185" s="264"/>
      <c r="X185" s="264"/>
      <c r="Y185" s="177"/>
      <c r="Z185" s="177"/>
      <c r="AA185" s="177"/>
      <c r="AB185" s="177"/>
      <c r="AC185" s="177"/>
      <c r="AD185" s="177"/>
      <c r="AE185" s="177"/>
      <c r="AF185" s="176"/>
      <c r="AG185" s="177"/>
      <c r="AH185" s="177"/>
      <c r="AI185" s="177"/>
      <c r="AJ185" s="178"/>
      <c r="AK185" s="176"/>
      <c r="AL185" s="265"/>
      <c r="AM185" s="176"/>
      <c r="AN185" s="176"/>
      <c r="AO185" s="176"/>
      <c r="AP185" s="489"/>
      <c r="AQ185" s="489"/>
      <c r="AR185" s="284"/>
      <c r="AS185" s="284"/>
      <c r="AT185" s="285"/>
      <c r="AU185" s="285"/>
      <c r="AV185" s="284"/>
      <c r="AW185" s="266"/>
      <c r="AX185" s="267"/>
      <c r="AY185" s="268"/>
      <c r="AZ185" s="268"/>
      <c r="BA185" s="268"/>
      <c r="BB185" s="268"/>
      <c r="BC185" s="268"/>
      <c r="BD185" s="268"/>
      <c r="BE185" s="268"/>
      <c r="CC185" s="269"/>
    </row>
    <row r="186" spans="1:140" s="254" customFormat="1" ht="42.75" customHeight="1" x14ac:dyDescent="0.25">
      <c r="A186" s="256"/>
      <c r="B186" s="442" t="s">
        <v>539</v>
      </c>
      <c r="C186" s="262"/>
      <c r="D186" s="186"/>
      <c r="E186" s="185"/>
      <c r="F186" s="186"/>
      <c r="G186" s="176"/>
      <c r="H186" s="176"/>
      <c r="I186" s="176"/>
      <c r="J186" s="176"/>
      <c r="K186" s="176"/>
      <c r="L186" s="177"/>
      <c r="M186" s="263"/>
      <c r="N186" s="176"/>
      <c r="O186" s="176"/>
      <c r="P186" s="177"/>
      <c r="Q186" s="263"/>
      <c r="R186" s="263"/>
      <c r="S186" s="177"/>
      <c r="T186" s="264"/>
      <c r="U186" s="264"/>
      <c r="V186" s="264"/>
      <c r="W186" s="264"/>
      <c r="X186" s="264"/>
      <c r="Y186" s="177"/>
      <c r="Z186" s="177"/>
      <c r="AA186" s="177"/>
      <c r="AB186" s="177"/>
      <c r="AC186" s="177"/>
      <c r="AD186" s="177"/>
      <c r="AE186" s="177"/>
      <c r="AF186" s="176"/>
      <c r="AG186" s="177"/>
      <c r="AH186" s="177"/>
      <c r="AI186" s="177"/>
      <c r="AJ186" s="178"/>
      <c r="AK186" s="176"/>
      <c r="AL186" s="265"/>
      <c r="AM186" s="176"/>
      <c r="AN186" s="176"/>
      <c r="AO186" s="176"/>
      <c r="AP186" s="489"/>
      <c r="AQ186" s="489"/>
      <c r="AR186" s="284"/>
      <c r="AS186" s="284"/>
      <c r="AT186" s="285"/>
      <c r="AU186" s="285"/>
      <c r="AV186" s="284"/>
      <c r="AW186" s="266"/>
      <c r="AX186" s="267"/>
      <c r="AY186" s="268"/>
      <c r="AZ186" s="268"/>
      <c r="BA186" s="268"/>
      <c r="BB186" s="268"/>
      <c r="BC186" s="268"/>
      <c r="BD186" s="268"/>
      <c r="BE186" s="268"/>
      <c r="CC186" s="269"/>
    </row>
    <row r="187" spans="1:140" s="254" customFormat="1" ht="15" customHeight="1" x14ac:dyDescent="0.25">
      <c r="A187" s="256"/>
      <c r="B187" s="262"/>
      <c r="C187" s="262"/>
      <c r="D187" s="186"/>
      <c r="E187" s="185"/>
      <c r="F187" s="186"/>
      <c r="G187" s="176"/>
      <c r="H187" s="176"/>
      <c r="I187" s="176"/>
      <c r="J187" s="176"/>
      <c r="K187" s="176"/>
      <c r="L187" s="177"/>
      <c r="M187" s="263"/>
      <c r="N187" s="176"/>
      <c r="O187" s="176"/>
      <c r="P187" s="177"/>
      <c r="Q187" s="263"/>
      <c r="R187" s="263"/>
      <c r="S187" s="177"/>
      <c r="T187" s="264"/>
      <c r="U187" s="264"/>
      <c r="V187" s="264"/>
      <c r="W187" s="264"/>
      <c r="X187" s="264"/>
      <c r="Y187" s="177"/>
      <c r="Z187" s="177"/>
      <c r="AA187" s="177"/>
      <c r="AB187" s="177"/>
      <c r="AC187" s="177"/>
      <c r="AD187" s="177"/>
      <c r="AE187" s="177"/>
      <c r="AF187" s="176"/>
      <c r="AG187" s="177"/>
      <c r="AH187" s="177"/>
      <c r="AI187" s="177"/>
      <c r="AJ187" s="178"/>
      <c r="AK187" s="176"/>
      <c r="AL187" s="265"/>
      <c r="AM187" s="176"/>
      <c r="AN187" s="176"/>
      <c r="AO187" s="176"/>
      <c r="AP187" s="489"/>
      <c r="AQ187" s="489"/>
      <c r="AR187" s="284"/>
      <c r="AS187" s="284"/>
      <c r="AT187" s="285"/>
      <c r="AU187" s="285"/>
      <c r="AV187" s="284"/>
      <c r="AW187" s="266"/>
      <c r="AX187" s="267"/>
      <c r="AY187" s="268"/>
      <c r="AZ187" s="268"/>
      <c r="BA187" s="268"/>
      <c r="BB187" s="268"/>
      <c r="BC187" s="268"/>
      <c r="BD187" s="268"/>
      <c r="BE187" s="268"/>
      <c r="CC187" s="269"/>
    </row>
    <row r="188" spans="1:140" s="279" customFormat="1" ht="24.75" customHeight="1" x14ac:dyDescent="0.25">
      <c r="A188" s="270"/>
      <c r="B188" s="271"/>
      <c r="C188" s="271"/>
      <c r="D188" s="188"/>
      <c r="E188" s="187"/>
      <c r="F188" s="188"/>
      <c r="G188" s="182"/>
      <c r="H188" s="182"/>
      <c r="I188" s="182"/>
      <c r="J188" s="182"/>
      <c r="K188" s="182"/>
      <c r="L188" s="183"/>
      <c r="M188" s="272"/>
      <c r="N188" s="182"/>
      <c r="O188" s="182"/>
      <c r="P188" s="183"/>
      <c r="Q188" s="272"/>
      <c r="R188" s="272"/>
      <c r="S188" s="183"/>
      <c r="T188" s="273"/>
      <c r="U188" s="273"/>
      <c r="V188" s="273"/>
      <c r="W188" s="273"/>
      <c r="X188" s="273"/>
      <c r="Y188" s="183"/>
      <c r="Z188" s="183"/>
      <c r="AA188" s="183"/>
      <c r="AB188" s="183"/>
      <c r="AC188" s="183"/>
      <c r="AD188" s="183"/>
      <c r="AE188" s="183"/>
      <c r="AF188" s="182"/>
      <c r="AG188" s="183"/>
      <c r="AH188" s="183"/>
      <c r="AI188" s="183"/>
      <c r="AJ188" s="184"/>
      <c r="AK188" s="182"/>
      <c r="AL188" s="274"/>
      <c r="AM188" s="182"/>
      <c r="AN188" s="182"/>
      <c r="AO188" s="182"/>
      <c r="AP188" s="490"/>
      <c r="AQ188" s="490"/>
      <c r="AR188" s="275"/>
      <c r="AS188" s="275"/>
      <c r="AT188" s="276"/>
      <c r="AU188" s="276"/>
      <c r="AV188" s="275"/>
      <c r="AW188" s="275"/>
      <c r="AX188" s="277"/>
      <c r="AY188" s="278"/>
      <c r="AZ188" s="278"/>
      <c r="BA188" s="278"/>
      <c r="BB188" s="278"/>
      <c r="BC188" s="278"/>
      <c r="BD188" s="278"/>
      <c r="BE188" s="278"/>
      <c r="CC188" s="280"/>
    </row>
    <row r="189" spans="1:140" s="148" customFormat="1" ht="15" customHeight="1" x14ac:dyDescent="0.25">
      <c r="A189" s="228"/>
      <c r="B189" s="281"/>
      <c r="C189" s="281"/>
      <c r="D189" s="190"/>
      <c r="E189" s="189"/>
      <c r="F189" s="190"/>
      <c r="G189" s="179"/>
      <c r="H189" s="179"/>
      <c r="I189" s="179"/>
      <c r="J189" s="179"/>
      <c r="K189" s="179"/>
      <c r="L189" s="180"/>
      <c r="M189" s="282"/>
      <c r="N189" s="179"/>
      <c r="O189" s="179"/>
      <c r="P189" s="180"/>
      <c r="Q189" s="282"/>
      <c r="R189" s="282"/>
      <c r="S189" s="180"/>
      <c r="T189" s="283"/>
      <c r="U189" s="283"/>
      <c r="V189" s="283"/>
      <c r="W189" s="283"/>
      <c r="X189" s="283"/>
      <c r="Y189" s="180"/>
      <c r="Z189" s="180"/>
      <c r="AA189" s="180"/>
      <c r="AB189" s="180"/>
      <c r="AC189" s="180"/>
      <c r="AD189" s="180"/>
      <c r="AE189" s="180"/>
      <c r="AF189" s="179"/>
      <c r="AG189" s="180"/>
      <c r="AH189" s="180"/>
      <c r="AI189" s="180"/>
      <c r="AJ189" s="181"/>
      <c r="AK189" s="179"/>
      <c r="AL189" s="265"/>
      <c r="AM189" s="179"/>
      <c r="AN189" s="179"/>
      <c r="AO189" s="179"/>
      <c r="AP189" s="489"/>
      <c r="AQ189" s="489"/>
      <c r="AR189" s="284"/>
      <c r="AS189" s="284"/>
      <c r="AT189" s="285"/>
      <c r="AU189" s="285"/>
      <c r="AV189" s="284"/>
      <c r="AW189" s="284"/>
      <c r="AX189" s="286"/>
      <c r="AY189" s="287"/>
      <c r="AZ189" s="287"/>
      <c r="BA189" s="287"/>
      <c r="BB189" s="287"/>
      <c r="BC189" s="287"/>
      <c r="BD189" s="287"/>
      <c r="BE189" s="287"/>
      <c r="CC189" s="147"/>
    </row>
    <row r="190" spans="1:140" ht="15" customHeight="1" x14ac:dyDescent="0.25">
      <c r="B190" s="288"/>
      <c r="C190" s="288"/>
      <c r="D190" s="289"/>
      <c r="E190" s="290"/>
      <c r="F190" s="289"/>
      <c r="G190" s="291"/>
      <c r="H190" s="291"/>
      <c r="I190" s="291"/>
      <c r="J190" s="291"/>
      <c r="K190" s="291"/>
      <c r="L190" s="291"/>
      <c r="M190" s="291"/>
      <c r="N190" s="291"/>
      <c r="O190" s="291"/>
      <c r="P190" s="291"/>
      <c r="Q190" s="291"/>
      <c r="R190" s="291"/>
      <c r="S190" s="291"/>
      <c r="T190" s="291"/>
      <c r="U190" s="291"/>
      <c r="V190" s="291"/>
      <c r="W190" s="291"/>
      <c r="X190" s="291"/>
      <c r="Y190" s="291"/>
      <c r="Z190" s="291"/>
      <c r="AA190" s="291"/>
      <c r="AB190" s="291"/>
      <c r="AC190" s="291"/>
      <c r="AD190" s="291"/>
      <c r="AE190" s="291"/>
      <c r="AF190" s="291"/>
      <c r="AG190" s="291"/>
      <c r="AH190" s="291"/>
      <c r="AI190" s="291"/>
      <c r="AJ190" s="291"/>
      <c r="AK190" s="291"/>
      <c r="AL190" s="291"/>
      <c r="AM190" s="291"/>
      <c r="AN190" s="291"/>
      <c r="AO190" s="291"/>
      <c r="AP190" s="491"/>
      <c r="AQ190" s="491"/>
      <c r="AR190" s="360"/>
      <c r="AS190" s="360"/>
      <c r="AT190" s="360"/>
      <c r="AU190" s="360"/>
      <c r="AV190" s="360"/>
      <c r="AW190" s="292"/>
      <c r="AX190" s="292"/>
      <c r="AY190" s="291"/>
      <c r="AZ190" s="291"/>
      <c r="BA190" s="291"/>
      <c r="BB190" s="291"/>
      <c r="BC190" s="291"/>
      <c r="BD190" s="291"/>
      <c r="BE190" s="291"/>
      <c r="ED190" s="216"/>
      <c r="EE190" s="216"/>
      <c r="EF190" s="216"/>
      <c r="EG190" s="216"/>
      <c r="EH190" s="216"/>
      <c r="EI190" s="216"/>
      <c r="EJ190" s="216"/>
    </row>
    <row r="191" spans="1:140" ht="15" customHeight="1" x14ac:dyDescent="0.25">
      <c r="B191" s="288"/>
      <c r="C191" s="288"/>
      <c r="D191" s="289"/>
      <c r="E191" s="290"/>
      <c r="F191" s="289"/>
      <c r="G191" s="291"/>
      <c r="H191" s="291"/>
      <c r="I191" s="291"/>
      <c r="J191" s="291"/>
      <c r="K191" s="291"/>
      <c r="L191" s="291"/>
      <c r="M191" s="291"/>
      <c r="N191" s="291"/>
      <c r="O191" s="291"/>
      <c r="P191" s="291"/>
      <c r="Q191" s="291"/>
      <c r="R191" s="291"/>
      <c r="S191" s="291"/>
      <c r="T191" s="291"/>
      <c r="U191" s="291"/>
      <c r="V191" s="291"/>
      <c r="W191" s="291"/>
      <c r="X191" s="291"/>
      <c r="Y191" s="291"/>
      <c r="Z191" s="291"/>
      <c r="AA191" s="291"/>
      <c r="AB191" s="291"/>
      <c r="AC191" s="291"/>
      <c r="AD191" s="291"/>
      <c r="AE191" s="291"/>
      <c r="AF191" s="291"/>
      <c r="AG191" s="291"/>
      <c r="AH191" s="291"/>
      <c r="AI191" s="291"/>
      <c r="AJ191" s="291"/>
      <c r="AK191" s="291"/>
      <c r="AL191" s="291"/>
      <c r="AM191" s="291"/>
      <c r="AN191" s="291"/>
      <c r="AO191" s="291"/>
      <c r="AP191" s="491"/>
      <c r="AQ191" s="491"/>
      <c r="AR191" s="360"/>
      <c r="AS191" s="360"/>
      <c r="AT191" s="360"/>
      <c r="AU191" s="360"/>
      <c r="AV191" s="360"/>
      <c r="AW191" s="292"/>
      <c r="AX191" s="292"/>
      <c r="AY191" s="291"/>
      <c r="AZ191" s="291"/>
      <c r="BA191" s="291"/>
      <c r="BB191" s="291"/>
      <c r="BC191" s="291"/>
      <c r="BD191" s="291"/>
      <c r="BE191" s="291"/>
      <c r="CC191" s="293" t="s">
        <v>13</v>
      </c>
      <c r="CD191" s="293" t="s">
        <v>193</v>
      </c>
      <c r="CE191" s="293" t="s">
        <v>12</v>
      </c>
      <c r="CF191" s="294" t="s">
        <v>379</v>
      </c>
      <c r="CG191" s="293" t="s">
        <v>373</v>
      </c>
      <c r="CH191" s="295" t="s">
        <v>194</v>
      </c>
      <c r="CI191" s="293" t="s">
        <v>195</v>
      </c>
      <c r="CJ191" s="293" t="s">
        <v>0</v>
      </c>
      <c r="CK191" s="137"/>
      <c r="CL191" s="293"/>
      <c r="CM191" s="293"/>
      <c r="CN191" s="293" t="s">
        <v>290</v>
      </c>
      <c r="CO191" s="293"/>
      <c r="CP191" s="293"/>
      <c r="CQ191" s="296"/>
      <c r="CR191" s="293"/>
      <c r="CT191" s="634" t="s">
        <v>323</v>
      </c>
      <c r="CU191" s="634"/>
      <c r="CV191" s="634"/>
      <c r="CW191" s="634" t="s">
        <v>324</v>
      </c>
      <c r="CX191" s="634"/>
      <c r="CY191" s="137"/>
      <c r="CZ191" s="137"/>
      <c r="DD191" s="138"/>
      <c r="DE191" s="137"/>
      <c r="DF191" s="297"/>
      <c r="DH191" s="138"/>
      <c r="DJ191" s="138"/>
      <c r="DK191" s="139"/>
      <c r="ED191" s="216"/>
      <c r="EE191" s="216"/>
      <c r="EF191" s="216"/>
      <c r="EG191" s="216"/>
      <c r="EH191" s="216"/>
      <c r="EI191" s="216"/>
      <c r="EJ191" s="216"/>
    </row>
    <row r="192" spans="1:140" s="207" customFormat="1" ht="65.099999999999994" customHeight="1" x14ac:dyDescent="0.25">
      <c r="A192" s="298"/>
      <c r="E192" s="209"/>
      <c r="AP192" s="492"/>
      <c r="AQ192" s="492"/>
      <c r="AR192" s="204"/>
      <c r="AS192" s="204"/>
      <c r="AT192" s="204"/>
      <c r="AU192" s="204"/>
      <c r="AV192" s="204"/>
      <c r="CC192" s="299" t="s">
        <v>14</v>
      </c>
      <c r="CD192" s="300" t="s">
        <v>31</v>
      </c>
      <c r="CE192" s="201" t="s">
        <v>207</v>
      </c>
      <c r="CF192" s="301" t="s">
        <v>380</v>
      </c>
      <c r="CG192" s="302" t="s">
        <v>384</v>
      </c>
      <c r="CH192" s="303" t="s">
        <v>44</v>
      </c>
      <c r="CI192" s="203" t="s">
        <v>83</v>
      </c>
      <c r="CJ192" s="201" t="s">
        <v>156</v>
      </c>
      <c r="CK192" s="204"/>
      <c r="CL192" s="201" t="s">
        <v>88</v>
      </c>
      <c r="CM192" s="201" t="s">
        <v>119</v>
      </c>
      <c r="CN192" s="201" t="s">
        <v>145</v>
      </c>
      <c r="CO192" s="202" t="s">
        <v>3</v>
      </c>
      <c r="CP192" s="203" t="s">
        <v>83</v>
      </c>
      <c r="CQ192" s="304"/>
      <c r="CR192" s="203" t="s">
        <v>151</v>
      </c>
      <c r="CS192" s="305" t="s">
        <v>330</v>
      </c>
      <c r="CT192" s="305" t="s">
        <v>325</v>
      </c>
      <c r="CU192" s="305" t="s">
        <v>326</v>
      </c>
      <c r="CV192" s="305" t="s">
        <v>327</v>
      </c>
      <c r="CW192" s="305" t="s">
        <v>328</v>
      </c>
      <c r="CX192" s="305" t="s">
        <v>322</v>
      </c>
      <c r="CY192" s="204"/>
      <c r="CZ192" s="204"/>
      <c r="DA192" s="204"/>
      <c r="DD192" s="205"/>
      <c r="DF192" s="306"/>
      <c r="DH192" s="205"/>
      <c r="DJ192" s="205"/>
      <c r="DK192" s="206"/>
      <c r="DU192" s="307"/>
      <c r="DV192" s="307"/>
      <c r="DW192" s="307"/>
      <c r="DX192" s="307"/>
      <c r="DY192" s="307"/>
      <c r="DZ192" s="307"/>
      <c r="EA192" s="307"/>
      <c r="EB192" s="307"/>
      <c r="EC192" s="307"/>
    </row>
    <row r="193" spans="1:133" s="207" customFormat="1" ht="65.099999999999994" customHeight="1" x14ac:dyDescent="0.25">
      <c r="A193" s="298"/>
      <c r="E193" s="209"/>
      <c r="AP193" s="492"/>
      <c r="AQ193" s="492"/>
      <c r="AR193" s="204"/>
      <c r="AS193" s="204"/>
      <c r="AT193" s="204"/>
      <c r="AU193" s="204"/>
      <c r="AV193" s="204"/>
      <c r="CC193" s="308" t="s">
        <v>15</v>
      </c>
      <c r="CD193" s="309" t="s">
        <v>32</v>
      </c>
      <c r="CE193" s="201" t="s">
        <v>208</v>
      </c>
      <c r="CF193" s="301" t="s">
        <v>381</v>
      </c>
      <c r="CG193" s="302" t="s">
        <v>385</v>
      </c>
      <c r="CH193" s="303" t="s">
        <v>45</v>
      </c>
      <c r="CI193" s="203" t="s">
        <v>84</v>
      </c>
      <c r="CJ193" s="201" t="s">
        <v>117</v>
      </c>
      <c r="CK193" s="204"/>
      <c r="CL193" s="201" t="s">
        <v>87</v>
      </c>
      <c r="CM193" s="201" t="s">
        <v>117</v>
      </c>
      <c r="CN193" s="201" t="s">
        <v>146</v>
      </c>
      <c r="CO193" s="201" t="s">
        <v>2</v>
      </c>
      <c r="CP193" s="203" t="s">
        <v>84</v>
      </c>
      <c r="CQ193" s="304"/>
      <c r="CR193" s="203" t="s">
        <v>152</v>
      </c>
      <c r="CT193" s="310">
        <v>4</v>
      </c>
      <c r="CU193" s="310">
        <v>4</v>
      </c>
      <c r="CV193" s="310">
        <v>9</v>
      </c>
      <c r="CW193" s="310">
        <v>4</v>
      </c>
      <c r="CX193" s="310">
        <v>8</v>
      </c>
      <c r="CY193" s="204"/>
      <c r="CZ193" s="204"/>
      <c r="DA193" s="204"/>
      <c r="DD193" s="205"/>
      <c r="DF193" s="306"/>
      <c r="DH193" s="205"/>
      <c r="DJ193" s="205"/>
      <c r="DK193" s="206"/>
      <c r="DU193" s="307"/>
      <c r="DV193" s="307"/>
      <c r="DW193" s="307"/>
      <c r="DX193" s="307"/>
      <c r="DY193" s="307"/>
      <c r="DZ193" s="307"/>
      <c r="EA193" s="307"/>
      <c r="EB193" s="307"/>
      <c r="EC193" s="307"/>
    </row>
    <row r="194" spans="1:133" s="207" customFormat="1" ht="65.099999999999994" customHeight="1" x14ac:dyDescent="0.25">
      <c r="A194" s="298"/>
      <c r="E194" s="209"/>
      <c r="AP194" s="492"/>
      <c r="AQ194" s="492"/>
      <c r="AR194" s="204"/>
      <c r="AS194" s="204"/>
      <c r="AT194" s="204"/>
      <c r="AU194" s="204"/>
      <c r="AV194" s="204"/>
      <c r="CC194" s="308" t="s">
        <v>16</v>
      </c>
      <c r="CD194" s="309" t="s">
        <v>33</v>
      </c>
      <c r="CE194" s="201" t="s">
        <v>209</v>
      </c>
      <c r="CF194" s="301" t="s">
        <v>382</v>
      </c>
      <c r="CG194" s="302" t="s">
        <v>386</v>
      </c>
      <c r="CH194" s="303" t="s">
        <v>46</v>
      </c>
      <c r="CJ194" s="201" t="s">
        <v>215</v>
      </c>
      <c r="CK194" s="204"/>
      <c r="CL194" s="201" t="s">
        <v>86</v>
      </c>
      <c r="CM194" s="201" t="s">
        <v>118</v>
      </c>
      <c r="CO194" s="201"/>
      <c r="CP194" s="208"/>
      <c r="CQ194" s="304"/>
      <c r="CR194" s="208"/>
      <c r="CT194" s="310">
        <v>8</v>
      </c>
      <c r="CU194" s="310">
        <v>8</v>
      </c>
      <c r="CV194" s="310">
        <v>18</v>
      </c>
      <c r="CW194" s="310">
        <v>8</v>
      </c>
      <c r="CX194" s="310">
        <v>16</v>
      </c>
      <c r="CY194" s="204"/>
      <c r="CZ194" s="204"/>
      <c r="DA194" s="204"/>
      <c r="DD194" s="205"/>
      <c r="DF194" s="306"/>
      <c r="DH194" s="205"/>
      <c r="DJ194" s="205"/>
      <c r="DK194" s="206"/>
      <c r="DU194" s="307"/>
      <c r="DV194" s="307"/>
      <c r="DW194" s="307"/>
      <c r="DX194" s="307"/>
      <c r="DY194" s="307"/>
      <c r="DZ194" s="307"/>
      <c r="EA194" s="307"/>
      <c r="EB194" s="307"/>
      <c r="EC194" s="307"/>
    </row>
    <row r="195" spans="1:133" s="207" customFormat="1" ht="65.099999999999994" customHeight="1" x14ac:dyDescent="0.25">
      <c r="A195" s="298"/>
      <c r="E195" s="209"/>
      <c r="AP195" s="492"/>
      <c r="AQ195" s="492"/>
      <c r="AR195" s="204"/>
      <c r="AS195" s="204"/>
      <c r="AT195" s="204"/>
      <c r="AU195" s="204"/>
      <c r="AV195" s="204"/>
      <c r="CC195" s="308" t="s">
        <v>17</v>
      </c>
      <c r="CD195" s="309" t="s">
        <v>34</v>
      </c>
      <c r="CE195" s="201" t="s">
        <v>210</v>
      </c>
      <c r="CF195" s="201"/>
      <c r="CG195" s="302" t="s">
        <v>387</v>
      </c>
      <c r="CH195" s="303" t="s">
        <v>47</v>
      </c>
      <c r="CJ195" s="201" t="s">
        <v>157</v>
      </c>
      <c r="CK195" s="204"/>
      <c r="CL195" s="201" t="s">
        <v>89</v>
      </c>
      <c r="CM195" s="201" t="s">
        <v>154</v>
      </c>
      <c r="CO195" s="311"/>
      <c r="CP195" s="208"/>
      <c r="CQ195" s="304"/>
      <c r="CR195" s="208"/>
      <c r="CT195" s="310">
        <v>12</v>
      </c>
      <c r="CU195" s="310">
        <v>12</v>
      </c>
      <c r="CV195" s="310">
        <v>27</v>
      </c>
      <c r="CW195" s="310">
        <v>12</v>
      </c>
      <c r="CX195" s="310">
        <v>22</v>
      </c>
      <c r="CY195" s="204"/>
      <c r="CZ195" s="204"/>
      <c r="DA195" s="204"/>
      <c r="DD195" s="205"/>
      <c r="DF195" s="306"/>
      <c r="DH195" s="205"/>
      <c r="DJ195" s="205"/>
      <c r="DK195" s="206"/>
      <c r="DU195" s="307"/>
      <c r="DV195" s="307"/>
      <c r="DW195" s="307"/>
      <c r="DX195" s="307"/>
      <c r="DY195" s="307"/>
      <c r="DZ195" s="307"/>
      <c r="EA195" s="307"/>
      <c r="EB195" s="307"/>
      <c r="EC195" s="307"/>
    </row>
    <row r="196" spans="1:133" s="207" customFormat="1" ht="65.099999999999994" customHeight="1" x14ac:dyDescent="0.25">
      <c r="A196" s="298"/>
      <c r="E196" s="209"/>
      <c r="T196" s="204"/>
      <c r="AI196" s="204"/>
      <c r="AJ196" s="209"/>
      <c r="AP196" s="492"/>
      <c r="AQ196" s="492"/>
      <c r="AR196" s="204"/>
      <c r="AS196" s="204"/>
      <c r="AT196" s="204"/>
      <c r="AU196" s="204"/>
      <c r="AV196" s="204"/>
      <c r="CC196" s="308" t="s">
        <v>18</v>
      </c>
      <c r="CD196" s="309" t="s">
        <v>35</v>
      </c>
      <c r="CE196" s="201" t="s">
        <v>312</v>
      </c>
      <c r="CF196" s="312"/>
      <c r="CG196" s="302" t="s">
        <v>388</v>
      </c>
      <c r="CH196" s="203" t="s">
        <v>48</v>
      </c>
      <c r="CJ196" s="201" t="s">
        <v>121</v>
      </c>
      <c r="CK196" s="204"/>
      <c r="CL196" s="201" t="s">
        <v>90</v>
      </c>
      <c r="CM196" s="201" t="s">
        <v>116</v>
      </c>
      <c r="CP196" s="204"/>
      <c r="CQ196" s="304"/>
      <c r="CW196" s="313"/>
      <c r="CX196" s="314"/>
      <c r="CY196" s="204"/>
      <c r="CZ196" s="204"/>
      <c r="DA196" s="204"/>
      <c r="DD196" s="205"/>
      <c r="DF196" s="306"/>
      <c r="DH196" s="205"/>
      <c r="DJ196" s="205"/>
      <c r="DK196" s="206"/>
      <c r="DU196" s="307"/>
      <c r="DV196" s="307"/>
      <c r="DW196" s="307"/>
      <c r="DX196" s="307"/>
      <c r="DY196" s="307"/>
      <c r="DZ196" s="307"/>
      <c r="EA196" s="307"/>
      <c r="EB196" s="307"/>
      <c r="EC196" s="307"/>
    </row>
    <row r="197" spans="1:133" s="207" customFormat="1" ht="65.099999999999994" customHeight="1" x14ac:dyDescent="0.25">
      <c r="A197" s="298"/>
      <c r="E197" s="209"/>
      <c r="T197" s="204"/>
      <c r="X197" s="205"/>
      <c r="Y197" s="204"/>
      <c r="Z197" s="204"/>
      <c r="AA197" s="204"/>
      <c r="AB197" s="204"/>
      <c r="AC197" s="204"/>
      <c r="AD197" s="204"/>
      <c r="AE197" s="204"/>
      <c r="AF197" s="204"/>
      <c r="AG197" s="204"/>
      <c r="AH197" s="204"/>
      <c r="AI197" s="204"/>
      <c r="AJ197" s="209"/>
      <c r="AP197" s="492"/>
      <c r="AQ197" s="492"/>
      <c r="AR197" s="204"/>
      <c r="AS197" s="204"/>
      <c r="AT197" s="204"/>
      <c r="AU197" s="204"/>
      <c r="AV197" s="204"/>
      <c r="CC197" s="308" t="s">
        <v>19</v>
      </c>
      <c r="CD197" s="309" t="s">
        <v>36</v>
      </c>
      <c r="CE197" s="201" t="s">
        <v>211</v>
      </c>
      <c r="CF197" s="311"/>
      <c r="CG197" s="302" t="s">
        <v>389</v>
      </c>
      <c r="CH197" s="203" t="s">
        <v>49</v>
      </c>
      <c r="CJ197" s="201" t="s">
        <v>158</v>
      </c>
      <c r="CK197" s="204"/>
      <c r="CL197" s="201" t="s">
        <v>91</v>
      </c>
      <c r="CM197" s="201" t="s">
        <v>120</v>
      </c>
      <c r="CP197" s="204"/>
      <c r="CQ197" s="304"/>
      <c r="CW197" s="313"/>
      <c r="CX197" s="314"/>
      <c r="CY197" s="204"/>
      <c r="CZ197" s="204"/>
      <c r="DA197" s="204"/>
      <c r="DD197" s="205"/>
      <c r="DF197" s="306"/>
      <c r="DH197" s="205"/>
      <c r="DJ197" s="205"/>
      <c r="DK197" s="206"/>
      <c r="DU197" s="307"/>
      <c r="DV197" s="307"/>
      <c r="DW197" s="307"/>
      <c r="DX197" s="307"/>
      <c r="DY197" s="307"/>
      <c r="DZ197" s="307"/>
      <c r="EA197" s="307"/>
      <c r="EB197" s="307"/>
      <c r="EC197" s="307"/>
    </row>
    <row r="198" spans="1:133" s="207" customFormat="1" ht="65.099999999999994" customHeight="1" x14ac:dyDescent="0.25">
      <c r="A198" s="298"/>
      <c r="E198" s="209"/>
      <c r="T198" s="204"/>
      <c r="X198" s="205"/>
      <c r="Y198" s="204"/>
      <c r="Z198" s="204"/>
      <c r="AA198" s="204"/>
      <c r="AB198" s="204"/>
      <c r="AC198" s="204"/>
      <c r="AD198" s="204"/>
      <c r="AE198" s="204"/>
      <c r="AF198" s="204"/>
      <c r="AG198" s="204"/>
      <c r="AH198" s="204"/>
      <c r="AI198" s="204"/>
      <c r="AJ198" s="209"/>
      <c r="AP198" s="492"/>
      <c r="AQ198" s="492"/>
      <c r="AR198" s="204"/>
      <c r="AS198" s="204"/>
      <c r="AT198" s="204"/>
      <c r="AU198" s="204"/>
      <c r="AV198" s="204"/>
      <c r="CC198" s="308" t="s">
        <v>20</v>
      </c>
      <c r="CD198" s="309" t="s">
        <v>37</v>
      </c>
      <c r="CE198" s="201" t="s">
        <v>212</v>
      </c>
      <c r="CF198" s="311"/>
      <c r="CG198" s="302" t="s">
        <v>390</v>
      </c>
      <c r="CH198" s="203" t="s">
        <v>50</v>
      </c>
      <c r="CJ198" s="201" t="s">
        <v>159</v>
      </c>
      <c r="CK198" s="204"/>
      <c r="CL198" s="201" t="s">
        <v>187</v>
      </c>
      <c r="CM198" s="201" t="s">
        <v>121</v>
      </c>
      <c r="CP198" s="204"/>
      <c r="CQ198" s="313"/>
      <c r="CW198" s="313"/>
      <c r="CX198" s="314"/>
      <c r="CY198" s="204"/>
      <c r="CZ198" s="204"/>
      <c r="DA198" s="204"/>
      <c r="DD198" s="205"/>
      <c r="DF198" s="306"/>
      <c r="DH198" s="205"/>
      <c r="DJ198" s="205"/>
      <c r="DK198" s="206"/>
      <c r="DU198" s="307"/>
      <c r="DV198" s="307"/>
      <c r="DW198" s="307"/>
      <c r="DX198" s="307"/>
      <c r="DY198" s="307"/>
      <c r="DZ198" s="307"/>
      <c r="EA198" s="307"/>
      <c r="EB198" s="307"/>
      <c r="EC198" s="307"/>
    </row>
    <row r="199" spans="1:133" s="207" customFormat="1" ht="65.099999999999994" customHeight="1" x14ac:dyDescent="0.25">
      <c r="A199" s="298"/>
      <c r="E199" s="209"/>
      <c r="T199" s="204"/>
      <c r="X199" s="205"/>
      <c r="Y199" s="204"/>
      <c r="Z199" s="204"/>
      <c r="AA199" s="204"/>
      <c r="AB199" s="204"/>
      <c r="AC199" s="204"/>
      <c r="AD199" s="204"/>
      <c r="AE199" s="204"/>
      <c r="AF199" s="204"/>
      <c r="AG199" s="204"/>
      <c r="AH199" s="204"/>
      <c r="AI199" s="204"/>
      <c r="AJ199" s="209"/>
      <c r="AP199" s="492"/>
      <c r="AQ199" s="492"/>
      <c r="AR199" s="204"/>
      <c r="AS199" s="204"/>
      <c r="AT199" s="204"/>
      <c r="AU199" s="204"/>
      <c r="AV199" s="204"/>
      <c r="CC199" s="308" t="s">
        <v>21</v>
      </c>
      <c r="CD199" s="309" t="s">
        <v>38</v>
      </c>
      <c r="CE199" s="201" t="s">
        <v>213</v>
      </c>
      <c r="CF199" s="311"/>
      <c r="CG199" s="302" t="s">
        <v>411</v>
      </c>
      <c r="CH199" s="203" t="s">
        <v>51</v>
      </c>
      <c r="CJ199" s="201" t="s">
        <v>438</v>
      </c>
      <c r="CK199" s="204"/>
      <c r="CL199" s="201" t="s">
        <v>188</v>
      </c>
      <c r="CP199" s="204"/>
      <c r="CQ199" s="313"/>
      <c r="CW199" s="313"/>
      <c r="CX199" s="314"/>
      <c r="CY199" s="204"/>
      <c r="CZ199" s="204"/>
      <c r="DA199" s="204"/>
      <c r="DD199" s="205"/>
      <c r="DF199" s="306"/>
      <c r="DH199" s="205"/>
      <c r="DJ199" s="205"/>
      <c r="DK199" s="206"/>
      <c r="DU199" s="307"/>
      <c r="DV199" s="307"/>
      <c r="DW199" s="307"/>
      <c r="DX199" s="307"/>
      <c r="DY199" s="307"/>
      <c r="DZ199" s="307"/>
      <c r="EA199" s="307"/>
      <c r="EB199" s="307"/>
      <c r="EC199" s="307"/>
    </row>
    <row r="200" spans="1:133" s="207" customFormat="1" ht="65.099999999999994" customHeight="1" x14ac:dyDescent="0.25">
      <c r="A200" s="298"/>
      <c r="E200" s="209"/>
      <c r="T200" s="204"/>
      <c r="X200" s="205"/>
      <c r="Y200" s="204"/>
      <c r="Z200" s="204"/>
      <c r="AA200" s="204"/>
      <c r="AB200" s="204"/>
      <c r="AC200" s="204"/>
      <c r="AD200" s="204"/>
      <c r="AE200" s="204"/>
      <c r="AF200" s="204"/>
      <c r="AG200" s="204"/>
      <c r="AH200" s="204"/>
      <c r="AI200" s="204"/>
      <c r="AJ200" s="209"/>
      <c r="AP200" s="492"/>
      <c r="AQ200" s="492"/>
      <c r="AR200" s="204"/>
      <c r="AS200" s="204"/>
      <c r="AT200" s="204"/>
      <c r="AU200" s="204"/>
      <c r="AV200" s="204"/>
      <c r="CC200" s="308" t="s">
        <v>25</v>
      </c>
      <c r="CD200" s="309" t="s">
        <v>39</v>
      </c>
      <c r="CE200" s="201" t="s">
        <v>214</v>
      </c>
      <c r="CF200" s="311"/>
      <c r="CG200" s="302" t="s">
        <v>391</v>
      </c>
      <c r="CH200" s="203" t="s">
        <v>52</v>
      </c>
      <c r="CK200" s="204"/>
      <c r="CP200" s="204"/>
      <c r="CQ200" s="313"/>
      <c r="CW200" s="313"/>
      <c r="CX200" s="314"/>
      <c r="CY200" s="204"/>
      <c r="CZ200" s="204"/>
      <c r="DA200" s="204"/>
      <c r="DD200" s="205"/>
      <c r="DF200" s="306"/>
      <c r="DH200" s="205"/>
      <c r="DJ200" s="205"/>
      <c r="DK200" s="206"/>
      <c r="DU200" s="307"/>
      <c r="DV200" s="307"/>
      <c r="DW200" s="307"/>
      <c r="DX200" s="307"/>
      <c r="DY200" s="307"/>
      <c r="DZ200" s="307"/>
      <c r="EA200" s="307"/>
      <c r="EB200" s="307"/>
      <c r="EC200" s="307"/>
    </row>
    <row r="201" spans="1:133" s="207" customFormat="1" ht="65.099999999999994" customHeight="1" x14ac:dyDescent="0.25">
      <c r="A201" s="298"/>
      <c r="E201" s="209"/>
      <c r="T201" s="204"/>
      <c r="X201" s="205"/>
      <c r="Y201" s="204"/>
      <c r="Z201" s="204"/>
      <c r="AA201" s="204"/>
      <c r="AB201" s="204"/>
      <c r="AC201" s="204"/>
      <c r="AD201" s="204"/>
      <c r="AE201" s="204"/>
      <c r="AF201" s="204"/>
      <c r="AG201" s="204"/>
      <c r="AH201" s="204"/>
      <c r="AI201" s="204"/>
      <c r="AJ201" s="209"/>
      <c r="AP201" s="492"/>
      <c r="AQ201" s="492"/>
      <c r="AR201" s="204"/>
      <c r="AS201" s="204"/>
      <c r="AT201" s="204"/>
      <c r="AU201" s="204"/>
      <c r="AV201" s="204"/>
      <c r="CC201" s="308" t="s">
        <v>26</v>
      </c>
      <c r="CD201" s="309" t="s">
        <v>40</v>
      </c>
      <c r="CF201" s="311"/>
      <c r="CG201" s="302" t="s">
        <v>392</v>
      </c>
      <c r="CH201" s="203" t="s">
        <v>53</v>
      </c>
      <c r="CK201" s="204"/>
      <c r="CP201" s="204"/>
      <c r="CQ201" s="313"/>
      <c r="CW201" s="304"/>
      <c r="CX201" s="315"/>
      <c r="CY201" s="204"/>
      <c r="CZ201" s="204"/>
      <c r="DD201" s="205"/>
      <c r="DE201" s="204"/>
      <c r="DF201" s="306"/>
      <c r="DH201" s="205"/>
      <c r="DJ201" s="205"/>
      <c r="DK201" s="206"/>
      <c r="DU201" s="307"/>
      <c r="DV201" s="307"/>
      <c r="DW201" s="307"/>
      <c r="DX201" s="307"/>
      <c r="DY201" s="307"/>
      <c r="DZ201" s="307"/>
      <c r="EA201" s="307"/>
      <c r="EB201" s="307"/>
      <c r="EC201" s="307"/>
    </row>
    <row r="202" spans="1:133" s="207" customFormat="1" ht="65.099999999999994" customHeight="1" x14ac:dyDescent="0.25">
      <c r="A202" s="298"/>
      <c r="E202" s="209"/>
      <c r="T202" s="204"/>
      <c r="X202" s="205"/>
      <c r="Y202" s="204"/>
      <c r="Z202" s="204"/>
      <c r="AA202" s="204"/>
      <c r="AB202" s="204"/>
      <c r="AC202" s="204"/>
      <c r="AD202" s="204"/>
      <c r="AE202" s="204"/>
      <c r="AF202" s="204"/>
      <c r="AG202" s="204"/>
      <c r="AH202" s="204"/>
      <c r="AI202" s="204"/>
      <c r="AJ202" s="209"/>
      <c r="AP202" s="492"/>
      <c r="AQ202" s="492"/>
      <c r="AR202" s="204"/>
      <c r="AS202" s="204"/>
      <c r="AT202" s="204"/>
      <c r="AU202" s="204"/>
      <c r="AV202" s="204"/>
      <c r="CC202" s="308" t="s">
        <v>414</v>
      </c>
      <c r="CD202" s="309" t="s">
        <v>415</v>
      </c>
      <c r="CF202" s="311"/>
      <c r="CG202" s="302" t="s">
        <v>393</v>
      </c>
      <c r="CH202" s="203" t="s">
        <v>54</v>
      </c>
      <c r="CK202" s="204"/>
      <c r="CP202" s="204"/>
      <c r="CQ202" s="313"/>
      <c r="CW202" s="304"/>
      <c r="CX202" s="315"/>
      <c r="CY202" s="204"/>
      <c r="CZ202" s="204"/>
      <c r="DD202" s="205"/>
      <c r="DE202" s="204"/>
      <c r="DF202" s="306"/>
      <c r="DH202" s="205"/>
      <c r="DJ202" s="205"/>
      <c r="DK202" s="206"/>
      <c r="DU202" s="307"/>
      <c r="DV202" s="307"/>
      <c r="DW202" s="307"/>
      <c r="DX202" s="307"/>
      <c r="DY202" s="307"/>
      <c r="DZ202" s="307"/>
      <c r="EA202" s="307"/>
      <c r="EB202" s="307"/>
      <c r="EC202" s="307"/>
    </row>
    <row r="203" spans="1:133" s="207" customFormat="1" ht="65.099999999999994" customHeight="1" x14ac:dyDescent="0.25">
      <c r="A203" s="298"/>
      <c r="E203" s="209"/>
      <c r="T203" s="204"/>
      <c r="X203" s="205"/>
      <c r="Y203" s="204"/>
      <c r="Z203" s="204"/>
      <c r="AA203" s="204"/>
      <c r="AB203" s="204"/>
      <c r="AC203" s="204"/>
      <c r="AD203" s="204"/>
      <c r="AE203" s="204"/>
      <c r="AF203" s="204"/>
      <c r="AG203" s="204"/>
      <c r="AH203" s="204"/>
      <c r="AI203" s="204"/>
      <c r="AJ203" s="209"/>
      <c r="AP203" s="492"/>
      <c r="AQ203" s="492"/>
      <c r="AR203" s="204"/>
      <c r="AS203" s="204"/>
      <c r="AT203" s="204"/>
      <c r="AU203" s="204"/>
      <c r="AV203" s="204"/>
      <c r="CC203" s="308" t="s">
        <v>27</v>
      </c>
      <c r="CD203" s="309" t="s">
        <v>41</v>
      </c>
      <c r="CF203" s="311"/>
      <c r="CG203" s="302" t="s">
        <v>394</v>
      </c>
      <c r="CH203" s="203" t="s">
        <v>55</v>
      </c>
      <c r="CK203" s="204"/>
      <c r="CP203" s="204"/>
      <c r="CQ203" s="313"/>
      <c r="CW203" s="304"/>
      <c r="CX203" s="315"/>
      <c r="CY203" s="204"/>
      <c r="CZ203" s="204"/>
      <c r="DD203" s="205"/>
      <c r="DE203" s="204"/>
      <c r="DF203" s="306"/>
      <c r="DH203" s="205"/>
      <c r="DJ203" s="205"/>
      <c r="DK203" s="206"/>
      <c r="DU203" s="307"/>
      <c r="DV203" s="307"/>
      <c r="DW203" s="307"/>
      <c r="DX203" s="307"/>
      <c r="DY203" s="307"/>
      <c r="DZ203" s="307"/>
      <c r="EA203" s="307"/>
      <c r="EB203" s="307"/>
      <c r="EC203" s="307"/>
    </row>
    <row r="204" spans="1:133" s="207" customFormat="1" ht="65.099999999999994" customHeight="1" x14ac:dyDescent="0.25">
      <c r="A204" s="298"/>
      <c r="E204" s="209"/>
      <c r="T204" s="204"/>
      <c r="X204" s="205"/>
      <c r="Y204" s="204"/>
      <c r="Z204" s="204"/>
      <c r="AA204" s="204"/>
      <c r="AB204" s="204"/>
      <c r="AC204" s="204"/>
      <c r="AD204" s="204"/>
      <c r="AE204" s="204"/>
      <c r="AF204" s="204"/>
      <c r="AG204" s="204"/>
      <c r="AH204" s="204"/>
      <c r="AI204" s="204"/>
      <c r="AJ204" s="209"/>
      <c r="AP204" s="492"/>
      <c r="AQ204" s="492"/>
      <c r="AR204" s="204"/>
      <c r="AS204" s="204"/>
      <c r="AT204" s="204"/>
      <c r="AU204" s="204"/>
      <c r="AV204" s="204"/>
      <c r="CC204" s="308" t="s">
        <v>28</v>
      </c>
      <c r="CD204" s="309" t="s">
        <v>42</v>
      </c>
      <c r="CF204" s="311"/>
      <c r="CG204" s="302" t="s">
        <v>395</v>
      </c>
      <c r="CH204" s="203" t="s">
        <v>56</v>
      </c>
      <c r="CK204" s="204"/>
      <c r="CP204" s="204"/>
      <c r="CQ204" s="313"/>
      <c r="CW204" s="304"/>
      <c r="CX204" s="315"/>
      <c r="CY204" s="204"/>
      <c r="CZ204" s="204"/>
      <c r="DD204" s="205"/>
      <c r="DE204" s="204"/>
      <c r="DF204" s="306"/>
      <c r="DH204" s="205"/>
      <c r="DJ204" s="205"/>
      <c r="DK204" s="206"/>
      <c r="DU204" s="307"/>
      <c r="DV204" s="307"/>
      <c r="DW204" s="307"/>
      <c r="DX204" s="307"/>
      <c r="DY204" s="307"/>
      <c r="DZ204" s="307"/>
      <c r="EA204" s="307"/>
      <c r="EB204" s="307"/>
      <c r="EC204" s="307"/>
    </row>
    <row r="205" spans="1:133" s="207" customFormat="1" ht="65.099999999999994" customHeight="1" x14ac:dyDescent="0.25">
      <c r="A205" s="298"/>
      <c r="E205" s="209"/>
      <c r="T205" s="204"/>
      <c r="X205" s="205"/>
      <c r="Y205" s="204"/>
      <c r="Z205" s="204"/>
      <c r="AA205" s="204"/>
      <c r="AB205" s="204"/>
      <c r="AC205" s="204"/>
      <c r="AD205" s="204"/>
      <c r="AE205" s="204"/>
      <c r="AF205" s="204"/>
      <c r="AG205" s="204"/>
      <c r="AH205" s="204"/>
      <c r="AI205" s="204"/>
      <c r="AJ205" s="209"/>
      <c r="AP205" s="492"/>
      <c r="AQ205" s="492"/>
      <c r="AR205" s="204"/>
      <c r="AS205" s="204"/>
      <c r="AT205" s="204"/>
      <c r="AU205" s="204"/>
      <c r="AV205" s="204"/>
      <c r="CC205" s="308" t="s">
        <v>383</v>
      </c>
      <c r="CD205" s="309" t="s">
        <v>43</v>
      </c>
      <c r="CF205" s="311"/>
      <c r="CG205" s="302" t="s">
        <v>396</v>
      </c>
      <c r="CH205" s="203" t="s">
        <v>57</v>
      </c>
      <c r="CK205" s="204"/>
      <c r="CP205" s="204"/>
      <c r="CQ205" s="313"/>
      <c r="CW205" s="304"/>
      <c r="CX205" s="315"/>
      <c r="CY205" s="204"/>
      <c r="CZ205" s="204"/>
      <c r="DD205" s="205"/>
      <c r="DE205" s="204"/>
      <c r="DF205" s="306"/>
      <c r="DH205" s="205"/>
      <c r="DJ205" s="205"/>
      <c r="DK205" s="206"/>
      <c r="DU205" s="307"/>
      <c r="DV205" s="307"/>
      <c r="DW205" s="307"/>
      <c r="DX205" s="307"/>
      <c r="DY205" s="307"/>
      <c r="DZ205" s="307"/>
      <c r="EA205" s="307"/>
      <c r="EB205" s="307"/>
      <c r="EC205" s="307"/>
    </row>
    <row r="206" spans="1:133" s="207" customFormat="1" ht="65.099999999999994" customHeight="1" x14ac:dyDescent="0.25">
      <c r="A206" s="298"/>
      <c r="E206" s="209"/>
      <c r="T206" s="204"/>
      <c r="X206" s="205"/>
      <c r="Y206" s="204"/>
      <c r="Z206" s="204"/>
      <c r="AA206" s="204"/>
      <c r="AB206" s="204"/>
      <c r="AC206" s="204"/>
      <c r="AD206" s="204"/>
      <c r="AE206" s="204"/>
      <c r="AF206" s="204"/>
      <c r="AG206" s="204"/>
      <c r="AH206" s="204"/>
      <c r="AI206" s="204"/>
      <c r="AJ206" s="209"/>
      <c r="AP206" s="492"/>
      <c r="AQ206" s="492"/>
      <c r="AR206" s="204"/>
      <c r="AS206" s="204"/>
      <c r="AT206" s="204"/>
      <c r="AU206" s="204"/>
      <c r="AV206" s="204"/>
      <c r="CC206" s="308" t="s">
        <v>30</v>
      </c>
      <c r="CD206" s="309" t="s">
        <v>416</v>
      </c>
      <c r="CF206" s="311"/>
      <c r="CG206" s="302" t="s">
        <v>397</v>
      </c>
      <c r="CH206" s="203" t="s">
        <v>58</v>
      </c>
      <c r="CK206" s="204"/>
      <c r="CP206" s="204"/>
      <c r="CQ206" s="313"/>
      <c r="CW206" s="304"/>
      <c r="CX206" s="315"/>
      <c r="CY206" s="204"/>
      <c r="CZ206" s="204"/>
      <c r="DD206" s="205"/>
      <c r="DE206" s="204"/>
      <c r="DF206" s="306"/>
      <c r="DH206" s="205"/>
      <c r="DJ206" s="205"/>
      <c r="DK206" s="206"/>
      <c r="DU206" s="307"/>
      <c r="DV206" s="307"/>
      <c r="DW206" s="307"/>
      <c r="DX206" s="307"/>
      <c r="DY206" s="307"/>
      <c r="DZ206" s="307"/>
      <c r="EA206" s="307"/>
      <c r="EB206" s="307"/>
      <c r="EC206" s="307"/>
    </row>
    <row r="207" spans="1:133" s="207" customFormat="1" ht="65.099999999999994" customHeight="1" x14ac:dyDescent="0.25">
      <c r="A207" s="298"/>
      <c r="E207" s="209"/>
      <c r="T207" s="204"/>
      <c r="X207" s="205"/>
      <c r="Y207" s="204"/>
      <c r="Z207" s="204"/>
      <c r="AA207" s="204"/>
      <c r="AB207" s="204"/>
      <c r="AC207" s="204"/>
      <c r="AD207" s="204"/>
      <c r="AE207" s="204"/>
      <c r="AF207" s="204"/>
      <c r="AG207" s="204"/>
      <c r="AH207" s="204"/>
      <c r="AI207" s="204"/>
      <c r="AJ207" s="209"/>
      <c r="AP207" s="492"/>
      <c r="AQ207" s="492"/>
      <c r="AR207" s="204"/>
      <c r="AS207" s="204"/>
      <c r="AT207" s="204"/>
      <c r="AU207" s="204"/>
      <c r="AV207" s="204"/>
      <c r="CC207" s="308"/>
      <c r="CD207" s="309"/>
      <c r="CF207" s="311"/>
      <c r="CG207" s="302" t="s">
        <v>398</v>
      </c>
      <c r="CH207" s="203" t="s">
        <v>59</v>
      </c>
      <c r="CK207" s="204"/>
      <c r="CP207" s="204"/>
      <c r="CQ207" s="313"/>
      <c r="CW207" s="304"/>
      <c r="CX207" s="315"/>
      <c r="CY207" s="204"/>
      <c r="CZ207" s="204"/>
      <c r="DD207" s="205"/>
      <c r="DE207" s="204"/>
      <c r="DF207" s="306"/>
      <c r="DH207" s="205"/>
      <c r="DJ207" s="205"/>
      <c r="DK207" s="206"/>
      <c r="DU207" s="307"/>
      <c r="DV207" s="307"/>
      <c r="DW207" s="307"/>
      <c r="DX207" s="307"/>
      <c r="DY207" s="307"/>
      <c r="DZ207" s="307"/>
      <c r="EA207" s="307"/>
      <c r="EB207" s="307"/>
      <c r="EC207" s="307"/>
    </row>
    <row r="208" spans="1:133" s="207" customFormat="1" ht="65.099999999999994" customHeight="1" x14ac:dyDescent="0.25">
      <c r="A208" s="298"/>
      <c r="E208" s="209"/>
      <c r="T208" s="204"/>
      <c r="X208" s="205"/>
      <c r="Y208" s="204"/>
      <c r="Z208" s="204"/>
      <c r="AA208" s="204"/>
      <c r="AB208" s="204"/>
      <c r="AC208" s="204"/>
      <c r="AD208" s="204"/>
      <c r="AE208" s="204"/>
      <c r="AF208" s="204"/>
      <c r="AG208" s="204"/>
      <c r="AH208" s="204"/>
      <c r="AI208" s="204"/>
      <c r="AJ208" s="209"/>
      <c r="AP208" s="492"/>
      <c r="AQ208" s="492"/>
      <c r="AR208" s="204"/>
      <c r="AS208" s="204"/>
      <c r="AT208" s="204"/>
      <c r="AU208" s="204"/>
      <c r="AV208" s="204"/>
      <c r="CC208" s="308"/>
      <c r="CD208" s="309"/>
      <c r="CF208" s="311"/>
      <c r="CG208" s="316"/>
      <c r="CH208" s="203" t="s">
        <v>60</v>
      </c>
      <c r="CK208" s="204"/>
      <c r="CP208" s="204"/>
      <c r="CQ208" s="313"/>
      <c r="CW208" s="304"/>
      <c r="CX208" s="315"/>
      <c r="CY208" s="204"/>
      <c r="CZ208" s="204"/>
      <c r="DD208" s="205"/>
      <c r="DE208" s="204"/>
      <c r="DF208" s="306"/>
      <c r="DH208" s="205"/>
      <c r="DJ208" s="205"/>
      <c r="DK208" s="206"/>
      <c r="DU208" s="307"/>
      <c r="DV208" s="307"/>
      <c r="DW208" s="307"/>
      <c r="DX208" s="307"/>
      <c r="DY208" s="307"/>
      <c r="DZ208" s="307"/>
      <c r="EA208" s="307"/>
      <c r="EB208" s="307"/>
      <c r="EC208" s="307"/>
    </row>
    <row r="209" spans="2:140" ht="15" customHeight="1" x14ac:dyDescent="0.25">
      <c r="B209" s="288"/>
      <c r="C209" s="288"/>
      <c r="D209" s="289"/>
      <c r="E209" s="290"/>
      <c r="F209" s="289"/>
      <c r="L209" s="216"/>
      <c r="M209" s="216"/>
      <c r="Q209" s="216"/>
      <c r="R209" s="216"/>
      <c r="S209" s="216"/>
      <c r="AP209" s="491"/>
      <c r="AQ209" s="491"/>
      <c r="AR209" s="360"/>
      <c r="AS209" s="360"/>
      <c r="AT209" s="360"/>
      <c r="AU209" s="360"/>
      <c r="AV209" s="360"/>
      <c r="AW209" s="292"/>
      <c r="AX209" s="292"/>
      <c r="CC209" s="317" t="s">
        <v>200</v>
      </c>
      <c r="CD209" s="635" t="s">
        <v>201</v>
      </c>
      <c r="CE209" s="636"/>
      <c r="CF209" s="636"/>
      <c r="CG209" s="318"/>
      <c r="CH209" s="319" t="s">
        <v>61</v>
      </c>
      <c r="CK209" s="137"/>
      <c r="CP209" s="137"/>
      <c r="CQ209" s="320"/>
      <c r="CW209" s="296"/>
      <c r="CX209" s="321"/>
      <c r="CY209" s="137"/>
      <c r="CZ209" s="137"/>
      <c r="DD209" s="138"/>
      <c r="DE209" s="137"/>
      <c r="DF209" s="297"/>
      <c r="DH209" s="138"/>
      <c r="DJ209" s="138"/>
      <c r="DK209" s="139"/>
      <c r="ED209" s="216"/>
      <c r="EE209" s="216"/>
      <c r="EF209" s="216"/>
      <c r="EG209" s="216"/>
      <c r="EH209" s="216"/>
      <c r="EI209" s="216"/>
      <c r="EJ209" s="216"/>
    </row>
    <row r="210" spans="2:140" ht="15" customHeight="1" x14ac:dyDescent="0.25">
      <c r="B210" s="288"/>
      <c r="C210" s="288"/>
      <c r="D210" s="289"/>
      <c r="E210" s="290"/>
      <c r="F210" s="289"/>
      <c r="L210" s="216"/>
      <c r="M210" s="216"/>
      <c r="Q210" s="216"/>
      <c r="R210" s="216"/>
      <c r="S210" s="216"/>
      <c r="AP210" s="491"/>
      <c r="AQ210" s="491"/>
      <c r="AR210" s="360"/>
      <c r="AS210" s="360"/>
      <c r="AT210" s="360"/>
      <c r="AU210" s="360"/>
      <c r="AV210" s="360"/>
      <c r="AW210" s="292"/>
      <c r="AX210" s="292"/>
      <c r="CC210" s="322" t="s">
        <v>93</v>
      </c>
      <c r="CD210" s="323" t="s">
        <v>100</v>
      </c>
      <c r="CE210" s="323" t="s">
        <v>106</v>
      </c>
      <c r="CF210" s="324" t="s">
        <v>101</v>
      </c>
      <c r="CG210" s="318"/>
      <c r="CH210" s="319" t="s">
        <v>62</v>
      </c>
      <c r="CK210" s="137"/>
      <c r="CP210" s="137"/>
      <c r="CQ210" s="320"/>
      <c r="ED210" s="216"/>
      <c r="EE210" s="216"/>
      <c r="EF210" s="216"/>
      <c r="EG210" s="216"/>
      <c r="EH210" s="216"/>
      <c r="EI210" s="216"/>
      <c r="EJ210" s="216"/>
    </row>
    <row r="211" spans="2:140" ht="15" customHeight="1" x14ac:dyDescent="0.25">
      <c r="B211" s="288"/>
      <c r="C211" s="288"/>
      <c r="D211" s="289"/>
      <c r="E211" s="290"/>
      <c r="F211" s="289"/>
      <c r="L211" s="216"/>
      <c r="M211" s="216"/>
      <c r="Q211" s="216"/>
      <c r="R211" s="216"/>
      <c r="S211" s="216"/>
      <c r="AP211" s="491"/>
      <c r="AQ211" s="491"/>
      <c r="AR211" s="360"/>
      <c r="AS211" s="360"/>
      <c r="AT211" s="360"/>
      <c r="AU211" s="360"/>
      <c r="AV211" s="360"/>
      <c r="AW211" s="292"/>
      <c r="AX211" s="292"/>
      <c r="CC211" s="325" t="s">
        <v>169</v>
      </c>
      <c r="CD211" s="326" t="s">
        <v>107</v>
      </c>
      <c r="CE211" s="327" t="s">
        <v>229</v>
      </c>
      <c r="CF211" s="328" t="s">
        <v>216</v>
      </c>
      <c r="CG211" s="329"/>
      <c r="CH211" s="319" t="s">
        <v>63</v>
      </c>
      <c r="CK211" s="137"/>
      <c r="CP211" s="137"/>
      <c r="CQ211" s="320"/>
      <c r="ED211" s="216"/>
      <c r="EE211" s="216"/>
      <c r="EF211" s="216"/>
      <c r="EG211" s="216"/>
      <c r="EH211" s="216"/>
      <c r="EI211" s="216"/>
      <c r="EJ211" s="216"/>
    </row>
    <row r="212" spans="2:140" ht="15" customHeight="1" x14ac:dyDescent="0.25">
      <c r="B212" s="288"/>
      <c r="C212" s="288"/>
      <c r="D212" s="289"/>
      <c r="E212" s="290"/>
      <c r="F212" s="289"/>
      <c r="L212" s="216"/>
      <c r="M212" s="216"/>
      <c r="Q212" s="216"/>
      <c r="R212" s="216"/>
      <c r="S212" s="216"/>
      <c r="AP212" s="491"/>
      <c r="AQ212" s="491"/>
      <c r="AR212" s="360"/>
      <c r="AS212" s="360"/>
      <c r="AT212" s="360"/>
      <c r="AU212" s="360"/>
      <c r="AV212" s="360"/>
      <c r="AW212" s="292"/>
      <c r="AX212" s="292"/>
      <c r="CC212" s="330" t="s">
        <v>170</v>
      </c>
      <c r="CD212" s="331" t="s">
        <v>108</v>
      </c>
      <c r="CE212" s="332" t="s">
        <v>224</v>
      </c>
      <c r="CF212" s="328" t="s">
        <v>223</v>
      </c>
      <c r="CG212" s="329"/>
      <c r="CH212" s="319" t="s">
        <v>64</v>
      </c>
      <c r="CK212" s="137"/>
      <c r="CP212" s="137"/>
      <c r="CQ212" s="320"/>
      <c r="ED212" s="216"/>
      <c r="EE212" s="216"/>
      <c r="EF212" s="216"/>
      <c r="EG212" s="216"/>
      <c r="EH212" s="216"/>
      <c r="EI212" s="216"/>
      <c r="EJ212" s="216"/>
    </row>
    <row r="213" spans="2:140" ht="15" customHeight="1" x14ac:dyDescent="0.25">
      <c r="B213" s="288"/>
      <c r="C213" s="288"/>
      <c r="D213" s="289"/>
      <c r="E213" s="290"/>
      <c r="F213" s="289"/>
      <c r="L213" s="216"/>
      <c r="M213" s="216"/>
      <c r="Q213" s="216"/>
      <c r="R213" s="216"/>
      <c r="S213" s="216"/>
      <c r="AP213" s="491"/>
      <c r="AQ213" s="491"/>
      <c r="AR213" s="360"/>
      <c r="AS213" s="360"/>
      <c r="AT213" s="360"/>
      <c r="AU213" s="360"/>
      <c r="AV213" s="360"/>
      <c r="AW213" s="292"/>
      <c r="AX213" s="292"/>
      <c r="CC213" s="325" t="s">
        <v>171</v>
      </c>
      <c r="CD213" s="326" t="s">
        <v>109</v>
      </c>
      <c r="CE213" s="332" t="s">
        <v>225</v>
      </c>
      <c r="CF213" s="328" t="s">
        <v>219</v>
      </c>
      <c r="CG213" s="329"/>
      <c r="CH213" s="319" t="s">
        <v>65</v>
      </c>
      <c r="CK213" s="137"/>
      <c r="CP213" s="137"/>
      <c r="CQ213" s="320"/>
      <c r="ED213" s="216"/>
      <c r="EE213" s="216"/>
      <c r="EF213" s="216"/>
      <c r="EG213" s="216"/>
      <c r="EH213" s="216"/>
      <c r="EI213" s="216"/>
      <c r="EJ213" s="216"/>
    </row>
    <row r="214" spans="2:140" ht="15" customHeight="1" x14ac:dyDescent="0.25">
      <c r="B214" s="288"/>
      <c r="C214" s="288"/>
      <c r="D214" s="289"/>
      <c r="E214" s="290"/>
      <c r="F214" s="289"/>
      <c r="L214" s="216"/>
      <c r="M214" s="216"/>
      <c r="Q214" s="216"/>
      <c r="R214" s="216"/>
      <c r="S214" s="216"/>
      <c r="AP214" s="491"/>
      <c r="AQ214" s="491"/>
      <c r="AR214" s="360"/>
      <c r="AS214" s="360"/>
      <c r="AT214" s="360"/>
      <c r="AU214" s="360"/>
      <c r="AV214" s="360"/>
      <c r="AW214" s="292"/>
      <c r="AX214" s="292"/>
      <c r="CC214" s="333"/>
      <c r="CD214" s="331" t="s">
        <v>110</v>
      </c>
      <c r="CE214" s="332" t="s">
        <v>226</v>
      </c>
      <c r="CF214" s="328" t="s">
        <v>206</v>
      </c>
      <c r="CG214" s="329"/>
      <c r="CH214" s="319" t="s">
        <v>66</v>
      </c>
      <c r="CK214" s="137"/>
      <c r="CP214" s="137"/>
      <c r="CQ214" s="320"/>
      <c r="ED214" s="216"/>
      <c r="EE214" s="216"/>
      <c r="EF214" s="216"/>
      <c r="EG214" s="216"/>
      <c r="EH214" s="216"/>
      <c r="EI214" s="216"/>
      <c r="EJ214" s="216"/>
    </row>
    <row r="215" spans="2:140" ht="15" customHeight="1" x14ac:dyDescent="0.25">
      <c r="B215" s="288"/>
      <c r="C215" s="288"/>
      <c r="D215" s="289"/>
      <c r="E215" s="290"/>
      <c r="F215" s="289"/>
      <c r="L215" s="216"/>
      <c r="M215" s="216"/>
      <c r="Q215" s="216"/>
      <c r="R215" s="216"/>
      <c r="S215" s="216"/>
      <c r="AP215" s="491"/>
      <c r="AQ215" s="491"/>
      <c r="AR215" s="360"/>
      <c r="AS215" s="360"/>
      <c r="AT215" s="360"/>
      <c r="AU215" s="360"/>
      <c r="AV215" s="360"/>
      <c r="AW215" s="292"/>
      <c r="AX215" s="292"/>
      <c r="CC215" s="333"/>
      <c r="CD215" s="326" t="s">
        <v>111</v>
      </c>
      <c r="CE215" s="327" t="s">
        <v>230</v>
      </c>
      <c r="CF215" s="328" t="s">
        <v>217</v>
      </c>
      <c r="CG215" s="329"/>
      <c r="CH215" s="319" t="s">
        <v>67</v>
      </c>
      <c r="CK215" s="137"/>
      <c r="CP215" s="137"/>
      <c r="CQ215" s="320"/>
      <c r="ED215" s="216"/>
      <c r="EE215" s="216"/>
      <c r="EF215" s="216"/>
      <c r="EG215" s="216"/>
      <c r="EH215" s="216"/>
      <c r="EI215" s="216"/>
      <c r="EJ215" s="216"/>
    </row>
    <row r="216" spans="2:140" ht="15" customHeight="1" x14ac:dyDescent="0.25">
      <c r="B216" s="288"/>
      <c r="C216" s="288"/>
      <c r="D216" s="289"/>
      <c r="E216" s="290"/>
      <c r="F216" s="289"/>
      <c r="L216" s="216"/>
      <c r="M216" s="216"/>
      <c r="Q216" s="216"/>
      <c r="R216" s="216"/>
      <c r="S216" s="216"/>
      <c r="AP216" s="491"/>
      <c r="AQ216" s="491"/>
      <c r="AR216" s="360"/>
      <c r="AS216" s="360"/>
      <c r="AT216" s="360"/>
      <c r="AU216" s="360"/>
      <c r="AV216" s="360"/>
      <c r="AW216" s="292"/>
      <c r="AX216" s="292"/>
      <c r="CD216" s="138"/>
      <c r="CH216" s="333" t="s">
        <v>68</v>
      </c>
      <c r="CK216" s="137"/>
      <c r="CP216" s="137"/>
      <c r="CQ216" s="320"/>
      <c r="ED216" s="216"/>
      <c r="EE216" s="216"/>
      <c r="EF216" s="216"/>
      <c r="EG216" s="216"/>
      <c r="EH216" s="216"/>
      <c r="EI216" s="216"/>
      <c r="EJ216" s="216"/>
    </row>
    <row r="217" spans="2:140" ht="15" customHeight="1" x14ac:dyDescent="0.25">
      <c r="B217" s="288"/>
      <c r="C217" s="288"/>
      <c r="D217" s="289"/>
      <c r="E217" s="290"/>
      <c r="F217" s="289"/>
      <c r="L217" s="216"/>
      <c r="M217" s="216"/>
      <c r="Q217" s="216"/>
      <c r="R217" s="216"/>
      <c r="S217" s="216"/>
      <c r="AP217" s="491"/>
      <c r="AQ217" s="491"/>
      <c r="AR217" s="360"/>
      <c r="AS217" s="360"/>
      <c r="AT217" s="360"/>
      <c r="AU217" s="360"/>
      <c r="AV217" s="360"/>
      <c r="AW217" s="292"/>
      <c r="AX217" s="292"/>
      <c r="CC217" s="334" t="s">
        <v>173</v>
      </c>
      <c r="CD217" s="334" t="s">
        <v>2</v>
      </c>
      <c r="CE217" s="334" t="s">
        <v>174</v>
      </c>
      <c r="CF217" s="138"/>
      <c r="CG217" s="138"/>
      <c r="CH217" s="333" t="s">
        <v>69</v>
      </c>
      <c r="CK217" s="137"/>
      <c r="CP217" s="137"/>
      <c r="CQ217" s="320"/>
      <c r="ED217" s="216"/>
      <c r="EE217" s="216"/>
      <c r="EF217" s="216"/>
      <c r="EG217" s="216"/>
      <c r="EH217" s="216"/>
      <c r="EI217" s="216"/>
      <c r="EJ217" s="216"/>
    </row>
    <row r="218" spans="2:140" ht="15" customHeight="1" x14ac:dyDescent="0.25">
      <c r="B218" s="288"/>
      <c r="C218" s="288"/>
      <c r="D218" s="289"/>
      <c r="E218" s="290"/>
      <c r="F218" s="289"/>
      <c r="L218" s="216"/>
      <c r="M218" s="216"/>
      <c r="Q218" s="216"/>
      <c r="R218" s="216"/>
      <c r="S218" s="216"/>
      <c r="AP218" s="491"/>
      <c r="AQ218" s="491"/>
      <c r="AR218" s="360"/>
      <c r="AS218" s="360"/>
      <c r="AT218" s="360"/>
      <c r="AU218" s="360"/>
      <c r="AV218" s="360"/>
      <c r="AW218" s="292"/>
      <c r="AX218" s="292"/>
      <c r="CC218" s="335" t="s">
        <v>107</v>
      </c>
      <c r="CD218" s="336" t="s">
        <v>172</v>
      </c>
      <c r="CE218" s="335">
        <v>1</v>
      </c>
      <c r="CF218" s="138"/>
      <c r="CG218" s="138"/>
      <c r="CH218" s="333" t="s">
        <v>70</v>
      </c>
      <c r="CK218" s="137"/>
      <c r="CP218" s="137"/>
      <c r="CQ218" s="320"/>
      <c r="ED218" s="216"/>
      <c r="EE218" s="216"/>
      <c r="EF218" s="216"/>
      <c r="EG218" s="216"/>
      <c r="EH218" s="216"/>
      <c r="EI218" s="216"/>
      <c r="EJ218" s="216"/>
    </row>
    <row r="219" spans="2:140" ht="15" customHeight="1" x14ac:dyDescent="0.25">
      <c r="B219" s="288"/>
      <c r="C219" s="288"/>
      <c r="D219" s="289"/>
      <c r="E219" s="290"/>
      <c r="F219" s="289"/>
      <c r="L219" s="216"/>
      <c r="M219" s="216"/>
      <c r="Q219" s="216"/>
      <c r="R219" s="216"/>
      <c r="S219" s="216"/>
      <c r="AP219" s="491"/>
      <c r="AQ219" s="491"/>
      <c r="AR219" s="360"/>
      <c r="AS219" s="360"/>
      <c r="AT219" s="360"/>
      <c r="AU219" s="360"/>
      <c r="AV219" s="360"/>
      <c r="AW219" s="292"/>
      <c r="AX219" s="292"/>
      <c r="CC219" s="327" t="s">
        <v>229</v>
      </c>
      <c r="CD219" s="337" t="s">
        <v>172</v>
      </c>
      <c r="CE219" s="338">
        <v>1</v>
      </c>
      <c r="CF219" s="138"/>
      <c r="CG219" s="138"/>
      <c r="CH219" s="333" t="s">
        <v>71</v>
      </c>
      <c r="CK219" s="137"/>
      <c r="CP219" s="137"/>
      <c r="CQ219" s="320"/>
      <c r="ED219" s="216"/>
      <c r="EE219" s="216"/>
      <c r="EF219" s="216"/>
      <c r="EG219" s="216"/>
      <c r="EH219" s="216"/>
      <c r="EI219" s="216"/>
      <c r="EJ219" s="216"/>
    </row>
    <row r="220" spans="2:140" ht="15" customHeight="1" x14ac:dyDescent="0.25">
      <c r="B220" s="288"/>
      <c r="C220" s="288"/>
      <c r="D220" s="289"/>
      <c r="E220" s="290"/>
      <c r="F220" s="289"/>
      <c r="L220" s="216"/>
      <c r="M220" s="216"/>
      <c r="Q220" s="216"/>
      <c r="R220" s="216"/>
      <c r="S220" s="216"/>
      <c r="AP220" s="491"/>
      <c r="AQ220" s="491"/>
      <c r="AR220" s="360"/>
      <c r="AS220" s="360"/>
      <c r="AT220" s="360"/>
      <c r="AU220" s="360"/>
      <c r="AV220" s="360"/>
      <c r="AW220" s="292"/>
      <c r="AX220" s="292"/>
      <c r="CC220" s="328" t="s">
        <v>216</v>
      </c>
      <c r="CD220" s="339" t="s">
        <v>172</v>
      </c>
      <c r="CE220" s="340">
        <v>1</v>
      </c>
      <c r="CF220" s="138"/>
      <c r="CG220" s="138"/>
      <c r="CH220" s="333" t="s">
        <v>79</v>
      </c>
      <c r="CK220" s="137"/>
      <c r="CP220" s="137"/>
      <c r="CQ220" s="320"/>
      <c r="ED220" s="216"/>
      <c r="EE220" s="216"/>
      <c r="EF220" s="216"/>
      <c r="EG220" s="216"/>
      <c r="EH220" s="216"/>
      <c r="EI220" s="216"/>
      <c r="EJ220" s="216"/>
    </row>
    <row r="221" spans="2:140" ht="15" customHeight="1" x14ac:dyDescent="0.25">
      <c r="B221" s="288"/>
      <c r="C221" s="288"/>
      <c r="D221" s="289"/>
      <c r="E221" s="290"/>
      <c r="F221" s="289"/>
      <c r="L221" s="216"/>
      <c r="M221" s="216"/>
      <c r="Q221" s="216"/>
      <c r="R221" s="216"/>
      <c r="S221" s="216"/>
      <c r="AP221" s="491"/>
      <c r="AQ221" s="491"/>
      <c r="AR221" s="360"/>
      <c r="AS221" s="360"/>
      <c r="AT221" s="360"/>
      <c r="AU221" s="360"/>
      <c r="AV221" s="360"/>
      <c r="AW221" s="292"/>
      <c r="AX221" s="292"/>
      <c r="CC221" s="335" t="s">
        <v>108</v>
      </c>
      <c r="CD221" s="336" t="s">
        <v>95</v>
      </c>
      <c r="CE221" s="335">
        <v>2</v>
      </c>
      <c r="CF221" s="138"/>
      <c r="CG221" s="138"/>
      <c r="CH221" s="333" t="s">
        <v>80</v>
      </c>
      <c r="CK221" s="137"/>
      <c r="CP221" s="137"/>
      <c r="CQ221" s="320"/>
      <c r="ED221" s="216"/>
      <c r="EE221" s="216"/>
      <c r="EF221" s="216"/>
      <c r="EG221" s="216"/>
      <c r="EH221" s="216"/>
      <c r="EI221" s="216"/>
      <c r="EJ221" s="216"/>
    </row>
    <row r="222" spans="2:140" ht="15" customHeight="1" x14ac:dyDescent="0.25">
      <c r="B222" s="288"/>
      <c r="C222" s="288"/>
      <c r="D222" s="289"/>
      <c r="E222" s="290"/>
      <c r="F222" s="289"/>
      <c r="L222" s="216"/>
      <c r="M222" s="216"/>
      <c r="Q222" s="216"/>
      <c r="R222" s="216"/>
      <c r="S222" s="216"/>
      <c r="AP222" s="491"/>
      <c r="AQ222" s="491"/>
      <c r="AR222" s="360"/>
      <c r="AS222" s="360"/>
      <c r="AT222" s="360"/>
      <c r="AU222" s="360"/>
      <c r="AV222" s="360"/>
      <c r="AW222" s="292"/>
      <c r="AX222" s="292"/>
      <c r="CC222" s="332" t="s">
        <v>224</v>
      </c>
      <c r="CD222" s="337" t="s">
        <v>95</v>
      </c>
      <c r="CE222" s="338">
        <v>2</v>
      </c>
      <c r="CF222" s="138"/>
      <c r="CG222" s="138"/>
      <c r="CH222" s="333" t="s">
        <v>72</v>
      </c>
      <c r="CK222" s="137"/>
      <c r="CP222" s="137"/>
      <c r="CQ222" s="320"/>
      <c r="ED222" s="216"/>
      <c r="EE222" s="216"/>
      <c r="EF222" s="216"/>
      <c r="EG222" s="216"/>
      <c r="EH222" s="216"/>
      <c r="EI222" s="216"/>
      <c r="EJ222" s="216"/>
    </row>
    <row r="223" spans="2:140" ht="15" customHeight="1" x14ac:dyDescent="0.25">
      <c r="B223" s="288"/>
      <c r="C223" s="288"/>
      <c r="D223" s="289"/>
      <c r="E223" s="290"/>
      <c r="F223" s="289"/>
      <c r="L223" s="216"/>
      <c r="M223" s="216"/>
      <c r="Q223" s="216"/>
      <c r="R223" s="216"/>
      <c r="S223" s="216"/>
      <c r="AP223" s="491"/>
      <c r="AQ223" s="491"/>
      <c r="AR223" s="360"/>
      <c r="AS223" s="360"/>
      <c r="AT223" s="360"/>
      <c r="AU223" s="360"/>
      <c r="AV223" s="360"/>
      <c r="AW223" s="292"/>
      <c r="AX223" s="292"/>
      <c r="CC223" s="328" t="s">
        <v>223</v>
      </c>
      <c r="CD223" s="339" t="s">
        <v>95</v>
      </c>
      <c r="CE223" s="340">
        <v>2</v>
      </c>
      <c r="CF223" s="138"/>
      <c r="CG223" s="138"/>
      <c r="CH223" s="333" t="s">
        <v>73</v>
      </c>
      <c r="CK223" s="137"/>
      <c r="CP223" s="137"/>
      <c r="CQ223" s="320"/>
      <c r="ED223" s="216"/>
      <c r="EE223" s="216"/>
      <c r="EF223" s="216"/>
      <c r="EG223" s="216"/>
      <c r="EH223" s="216"/>
      <c r="EI223" s="216"/>
      <c r="EJ223" s="216"/>
    </row>
    <row r="224" spans="2:140" ht="15" customHeight="1" x14ac:dyDescent="0.25">
      <c r="B224" s="288"/>
      <c r="C224" s="288"/>
      <c r="D224" s="289"/>
      <c r="E224" s="290"/>
      <c r="F224" s="289"/>
      <c r="L224" s="216"/>
      <c r="M224" s="216"/>
      <c r="Q224" s="216"/>
      <c r="R224" s="216"/>
      <c r="S224" s="216"/>
      <c r="AP224" s="491"/>
      <c r="AQ224" s="491"/>
      <c r="AR224" s="360"/>
      <c r="AS224" s="360"/>
      <c r="AT224" s="360"/>
      <c r="AU224" s="360"/>
      <c r="AV224" s="360"/>
      <c r="AW224" s="292"/>
      <c r="AX224" s="292"/>
      <c r="CC224" s="335" t="s">
        <v>109</v>
      </c>
      <c r="CD224" s="336" t="s">
        <v>103</v>
      </c>
      <c r="CE224" s="335">
        <v>3</v>
      </c>
      <c r="CF224" s="138"/>
      <c r="CG224" s="138"/>
      <c r="CH224" s="333" t="s">
        <v>74</v>
      </c>
      <c r="CK224" s="137"/>
      <c r="CP224" s="137"/>
      <c r="CQ224" s="320"/>
      <c r="ED224" s="216"/>
      <c r="EE224" s="216"/>
      <c r="EF224" s="216"/>
      <c r="EG224" s="216"/>
      <c r="EH224" s="216"/>
      <c r="EI224" s="216"/>
      <c r="EJ224" s="216"/>
    </row>
    <row r="225" spans="2:140" ht="15" customHeight="1" x14ac:dyDescent="0.25">
      <c r="B225" s="288"/>
      <c r="C225" s="288"/>
      <c r="D225" s="289"/>
      <c r="E225" s="290"/>
      <c r="F225" s="289"/>
      <c r="L225" s="216"/>
      <c r="M225" s="216"/>
      <c r="Q225" s="216"/>
      <c r="R225" s="216"/>
      <c r="S225" s="216"/>
      <c r="AP225" s="491"/>
      <c r="AQ225" s="491"/>
      <c r="AR225" s="360"/>
      <c r="AS225" s="360"/>
      <c r="AT225" s="360"/>
      <c r="AU225" s="360"/>
      <c r="AV225" s="360"/>
      <c r="AW225" s="292"/>
      <c r="AX225" s="292"/>
      <c r="CC225" s="332" t="s">
        <v>225</v>
      </c>
      <c r="CD225" s="337" t="s">
        <v>103</v>
      </c>
      <c r="CE225" s="338">
        <v>3</v>
      </c>
      <c r="CF225" s="138"/>
      <c r="CG225" s="138"/>
      <c r="CH225" s="333" t="s">
        <v>75</v>
      </c>
      <c r="CK225" s="137"/>
      <c r="CP225" s="137"/>
      <c r="CQ225" s="320"/>
      <c r="ED225" s="216"/>
      <c r="EE225" s="216"/>
      <c r="EF225" s="216"/>
      <c r="EG225" s="216"/>
      <c r="EH225" s="216"/>
      <c r="EI225" s="216"/>
      <c r="EJ225" s="216"/>
    </row>
    <row r="226" spans="2:140" ht="15" customHeight="1" x14ac:dyDescent="0.25">
      <c r="B226" s="288"/>
      <c r="C226" s="288"/>
      <c r="D226" s="289"/>
      <c r="E226" s="290"/>
      <c r="F226" s="289"/>
      <c r="L226" s="216"/>
      <c r="M226" s="216"/>
      <c r="Q226" s="216"/>
      <c r="R226" s="216"/>
      <c r="S226" s="216"/>
      <c r="AP226" s="491"/>
      <c r="AQ226" s="491"/>
      <c r="AR226" s="360"/>
      <c r="AS226" s="360"/>
      <c r="AT226" s="360"/>
      <c r="AU226" s="360"/>
      <c r="AV226" s="360"/>
      <c r="AW226" s="292"/>
      <c r="AX226" s="292"/>
      <c r="CC226" s="328" t="s">
        <v>219</v>
      </c>
      <c r="CD226" s="339" t="s">
        <v>103</v>
      </c>
      <c r="CE226" s="340">
        <v>3</v>
      </c>
      <c r="CF226" s="138"/>
      <c r="CG226" s="138"/>
      <c r="CH226" s="333" t="s">
        <v>76</v>
      </c>
      <c r="CK226" s="137"/>
      <c r="CP226" s="137"/>
      <c r="CQ226" s="320"/>
      <c r="ED226" s="216"/>
      <c r="EE226" s="216"/>
      <c r="EF226" s="216"/>
      <c r="EG226" s="216"/>
      <c r="EH226" s="216"/>
      <c r="EI226" s="216"/>
      <c r="EJ226" s="216"/>
    </row>
    <row r="227" spans="2:140" ht="45" customHeight="1" x14ac:dyDescent="0.25">
      <c r="B227" s="288"/>
      <c r="C227" s="288"/>
      <c r="D227" s="289"/>
      <c r="E227" s="290"/>
      <c r="F227" s="289"/>
      <c r="L227" s="216"/>
      <c r="M227" s="216"/>
      <c r="Q227" s="216"/>
      <c r="R227" s="216"/>
      <c r="S227" s="216"/>
      <c r="AP227" s="491"/>
      <c r="AQ227" s="491"/>
      <c r="AR227" s="360"/>
      <c r="AS227" s="360"/>
      <c r="AT227" s="360"/>
      <c r="AU227" s="360"/>
      <c r="AV227" s="360"/>
      <c r="AW227" s="292"/>
      <c r="AX227" s="292"/>
      <c r="CC227" s="335" t="s">
        <v>110</v>
      </c>
      <c r="CD227" s="336" t="s">
        <v>97</v>
      </c>
      <c r="CE227" s="335">
        <v>4</v>
      </c>
      <c r="CF227" s="138"/>
      <c r="CG227" s="138"/>
      <c r="CH227" s="333" t="s">
        <v>77</v>
      </c>
      <c r="CK227" s="137"/>
      <c r="CP227" s="137"/>
      <c r="CQ227" s="320"/>
      <c r="ED227" s="216"/>
      <c r="EE227" s="216"/>
      <c r="EF227" s="216"/>
      <c r="EG227" s="216"/>
      <c r="EH227" s="216"/>
      <c r="EI227" s="216"/>
      <c r="EJ227" s="216"/>
    </row>
    <row r="228" spans="2:140" ht="45" customHeight="1" x14ac:dyDescent="0.25">
      <c r="B228" s="288"/>
      <c r="C228" s="288"/>
      <c r="D228" s="289"/>
      <c r="E228" s="290"/>
      <c r="F228" s="289"/>
      <c r="L228" s="216"/>
      <c r="M228" s="216"/>
      <c r="Q228" s="216"/>
      <c r="R228" s="216"/>
      <c r="S228" s="216"/>
      <c r="AP228" s="491"/>
      <c r="AQ228" s="491"/>
      <c r="AR228" s="360"/>
      <c r="AS228" s="360"/>
      <c r="AT228" s="360"/>
      <c r="AU228" s="360"/>
      <c r="AV228" s="360"/>
      <c r="AW228" s="292"/>
      <c r="AX228" s="292"/>
      <c r="CC228" s="332" t="s">
        <v>226</v>
      </c>
      <c r="CD228" s="337" t="s">
        <v>97</v>
      </c>
      <c r="CE228" s="338">
        <v>4</v>
      </c>
      <c r="CF228" s="138"/>
      <c r="CG228" s="138"/>
      <c r="CH228" s="333" t="s">
        <v>78</v>
      </c>
      <c r="CK228" s="137"/>
      <c r="CP228" s="137"/>
      <c r="CQ228" s="320"/>
      <c r="ED228" s="216"/>
      <c r="EE228" s="216"/>
      <c r="EF228" s="216"/>
      <c r="EG228" s="216"/>
      <c r="EH228" s="216"/>
      <c r="EI228" s="216"/>
      <c r="EJ228" s="216"/>
    </row>
    <row r="229" spans="2:140" ht="45" customHeight="1" x14ac:dyDescent="0.25">
      <c r="B229" s="288"/>
      <c r="C229" s="288"/>
      <c r="D229" s="289"/>
      <c r="E229" s="290"/>
      <c r="F229" s="289"/>
      <c r="L229" s="216"/>
      <c r="M229" s="216"/>
      <c r="Q229" s="216"/>
      <c r="R229" s="216"/>
      <c r="S229" s="216"/>
      <c r="AP229" s="491"/>
      <c r="AQ229" s="491"/>
      <c r="AR229" s="360"/>
      <c r="AS229" s="360"/>
      <c r="AT229" s="360"/>
      <c r="AU229" s="360"/>
      <c r="AV229" s="360"/>
      <c r="AW229" s="292"/>
      <c r="AX229" s="292"/>
      <c r="CC229" s="328" t="s">
        <v>206</v>
      </c>
      <c r="CD229" s="339" t="s">
        <v>97</v>
      </c>
      <c r="CE229" s="340">
        <v>4</v>
      </c>
      <c r="CF229" s="138"/>
      <c r="CG229" s="138"/>
      <c r="CH229" s="137"/>
      <c r="CK229" s="137"/>
      <c r="CP229" s="137"/>
      <c r="CQ229" s="320"/>
      <c r="ED229" s="216"/>
      <c r="EE229" s="216"/>
      <c r="EF229" s="216"/>
      <c r="EG229" s="216"/>
      <c r="EH229" s="216"/>
      <c r="EI229" s="216"/>
      <c r="EJ229" s="216"/>
    </row>
    <row r="230" spans="2:140" ht="45" customHeight="1" x14ac:dyDescent="0.25">
      <c r="B230" s="288"/>
      <c r="C230" s="288"/>
      <c r="D230" s="289"/>
      <c r="E230" s="290"/>
      <c r="F230" s="289"/>
      <c r="L230" s="216"/>
      <c r="M230" s="216"/>
      <c r="Q230" s="216"/>
      <c r="R230" s="216"/>
      <c r="S230" s="216"/>
      <c r="AP230" s="491"/>
      <c r="AQ230" s="491"/>
      <c r="AR230" s="360"/>
      <c r="AS230" s="360"/>
      <c r="AT230" s="360"/>
      <c r="AU230" s="360"/>
      <c r="AV230" s="360"/>
      <c r="AW230" s="292"/>
      <c r="AX230" s="292"/>
      <c r="CC230" s="335" t="s">
        <v>111</v>
      </c>
      <c r="CD230" s="336" t="s">
        <v>205</v>
      </c>
      <c r="CE230" s="335">
        <v>5</v>
      </c>
      <c r="CH230" s="137"/>
      <c r="CK230" s="137"/>
      <c r="CP230" s="137"/>
      <c r="CQ230" s="320"/>
      <c r="ED230" s="216"/>
      <c r="EE230" s="216"/>
      <c r="EF230" s="216"/>
      <c r="EG230" s="216"/>
      <c r="EH230" s="216"/>
      <c r="EI230" s="216"/>
      <c r="EJ230" s="216"/>
    </row>
    <row r="231" spans="2:140" ht="45" customHeight="1" x14ac:dyDescent="0.25">
      <c r="B231" s="288"/>
      <c r="C231" s="288"/>
      <c r="D231" s="289"/>
      <c r="E231" s="290"/>
      <c r="F231" s="289"/>
      <c r="L231" s="216"/>
      <c r="M231" s="216"/>
      <c r="Q231" s="216"/>
      <c r="R231" s="216"/>
      <c r="S231" s="216"/>
      <c r="AP231" s="491"/>
      <c r="AQ231" s="491"/>
      <c r="AR231" s="360"/>
      <c r="AS231" s="360"/>
      <c r="AT231" s="360"/>
      <c r="AU231" s="360"/>
      <c r="AV231" s="360"/>
      <c r="AW231" s="292"/>
      <c r="AX231" s="292"/>
      <c r="CC231" s="327" t="s">
        <v>230</v>
      </c>
      <c r="CD231" s="337" t="s">
        <v>205</v>
      </c>
      <c r="CE231" s="338">
        <v>5</v>
      </c>
      <c r="CH231" s="137"/>
      <c r="CK231" s="137"/>
      <c r="CP231" s="137"/>
      <c r="CQ231" s="320"/>
      <c r="ED231" s="216"/>
      <c r="EE231" s="216"/>
      <c r="EF231" s="216"/>
      <c r="EG231" s="216"/>
      <c r="EH231" s="216"/>
      <c r="EI231" s="216"/>
      <c r="EJ231" s="216"/>
    </row>
    <row r="232" spans="2:140" ht="45" customHeight="1" x14ac:dyDescent="0.25">
      <c r="B232" s="288"/>
      <c r="C232" s="288"/>
      <c r="D232" s="289"/>
      <c r="E232" s="290"/>
      <c r="F232" s="289"/>
      <c r="L232" s="216"/>
      <c r="M232" s="216"/>
      <c r="Q232" s="216"/>
      <c r="R232" s="216"/>
      <c r="S232" s="216"/>
      <c r="AP232" s="491"/>
      <c r="AQ232" s="491"/>
      <c r="AR232" s="360"/>
      <c r="AS232" s="360"/>
      <c r="AT232" s="360"/>
      <c r="AU232" s="360"/>
      <c r="AV232" s="360"/>
      <c r="AW232" s="292"/>
      <c r="AX232" s="292"/>
      <c r="CC232" s="328" t="s">
        <v>217</v>
      </c>
      <c r="CD232" s="339" t="s">
        <v>205</v>
      </c>
      <c r="CE232" s="340">
        <v>5</v>
      </c>
      <c r="CH232" s="137"/>
      <c r="CK232" s="137"/>
      <c r="CP232" s="137"/>
      <c r="CQ232" s="320"/>
      <c r="ED232" s="216"/>
      <c r="EE232" s="216"/>
      <c r="EF232" s="216"/>
      <c r="EG232" s="216"/>
      <c r="EH232" s="216"/>
      <c r="EI232" s="216"/>
      <c r="EJ232" s="216"/>
    </row>
    <row r="233" spans="2:140" ht="30" x14ac:dyDescent="0.25">
      <c r="B233" s="288"/>
      <c r="C233" s="288"/>
      <c r="D233" s="289"/>
      <c r="E233" s="290"/>
      <c r="F233" s="289"/>
      <c r="L233" s="216"/>
      <c r="M233" s="216"/>
      <c r="Q233" s="216"/>
      <c r="R233" s="216"/>
      <c r="S233" s="216"/>
      <c r="AP233" s="491"/>
      <c r="AQ233" s="491"/>
      <c r="AR233" s="360"/>
      <c r="AS233" s="360"/>
      <c r="AT233" s="360"/>
      <c r="AU233" s="360"/>
      <c r="AV233" s="360"/>
      <c r="AW233" s="292"/>
      <c r="AX233" s="292"/>
      <c r="CC233" s="341" t="s">
        <v>3</v>
      </c>
      <c r="CH233" s="137"/>
      <c r="CK233" s="137"/>
      <c r="CP233" s="137"/>
      <c r="CQ233" s="320"/>
      <c r="ED233" s="216"/>
      <c r="EE233" s="216"/>
      <c r="EF233" s="216"/>
      <c r="EG233" s="216"/>
      <c r="EH233" s="216"/>
      <c r="EI233" s="216"/>
      <c r="EJ233" s="216"/>
    </row>
    <row r="234" spans="2:140" ht="30" x14ac:dyDescent="0.25">
      <c r="B234" s="288"/>
      <c r="C234" s="288"/>
      <c r="D234" s="289"/>
      <c r="E234" s="290"/>
      <c r="F234" s="289"/>
      <c r="L234" s="216"/>
      <c r="M234" s="216"/>
      <c r="Q234" s="216"/>
      <c r="R234" s="216"/>
      <c r="S234" s="216"/>
      <c r="AP234" s="491"/>
      <c r="AQ234" s="491"/>
      <c r="AR234" s="360"/>
      <c r="AS234" s="360"/>
      <c r="AT234" s="360"/>
      <c r="AU234" s="360"/>
      <c r="AV234" s="360"/>
      <c r="AW234" s="292"/>
      <c r="AX234" s="292"/>
      <c r="CC234" s="141" t="s">
        <v>93</v>
      </c>
      <c r="CD234" s="342" t="s">
        <v>117</v>
      </c>
      <c r="CE234" s="343" t="s">
        <v>118</v>
      </c>
      <c r="CF234" s="344" t="s">
        <v>156</v>
      </c>
      <c r="CG234" s="345" t="s">
        <v>261</v>
      </c>
      <c r="CH234" s="346" t="s">
        <v>120</v>
      </c>
      <c r="CI234" s="347" t="s">
        <v>121</v>
      </c>
      <c r="CJ234" s="348" t="s">
        <v>116</v>
      </c>
      <c r="CK234" s="349" t="s">
        <v>102</v>
      </c>
      <c r="CP234" s="137"/>
      <c r="CQ234" s="320"/>
      <c r="ED234" s="216"/>
      <c r="EE234" s="216"/>
      <c r="EF234" s="216"/>
      <c r="EG234" s="216"/>
      <c r="EH234" s="216"/>
      <c r="EI234" s="216"/>
      <c r="EJ234" s="216"/>
    </row>
    <row r="235" spans="2:140" ht="60" x14ac:dyDescent="0.25">
      <c r="B235" s="288"/>
      <c r="C235" s="288"/>
      <c r="D235" s="289"/>
      <c r="E235" s="290"/>
      <c r="F235" s="289"/>
      <c r="L235" s="216"/>
      <c r="M235" s="216"/>
      <c r="Q235" s="216"/>
      <c r="R235" s="216"/>
      <c r="S235" s="216"/>
      <c r="AP235" s="491"/>
      <c r="AQ235" s="491"/>
      <c r="AR235" s="360"/>
      <c r="AS235" s="360"/>
      <c r="AT235" s="360"/>
      <c r="AU235" s="360"/>
      <c r="AV235" s="360"/>
      <c r="AW235" s="292"/>
      <c r="AX235" s="292"/>
      <c r="CC235" s="342" t="s">
        <v>117</v>
      </c>
      <c r="CD235" s="350" t="s">
        <v>140</v>
      </c>
      <c r="CE235" s="351" t="s">
        <v>276</v>
      </c>
      <c r="CF235" s="352" t="s">
        <v>136</v>
      </c>
      <c r="CG235" s="353" t="s">
        <v>262</v>
      </c>
      <c r="CH235" s="332" t="s">
        <v>259</v>
      </c>
      <c r="CI235" s="354" t="s">
        <v>143</v>
      </c>
      <c r="CJ235" s="355" t="s">
        <v>122</v>
      </c>
      <c r="CK235" s="356" t="s">
        <v>267</v>
      </c>
      <c r="CP235" s="137"/>
      <c r="CQ235" s="320"/>
      <c r="ED235" s="216"/>
      <c r="EE235" s="216"/>
      <c r="EF235" s="216"/>
      <c r="EG235" s="216"/>
      <c r="EH235" s="216"/>
      <c r="EI235" s="216"/>
      <c r="EJ235" s="216"/>
    </row>
    <row r="236" spans="2:140" ht="45" x14ac:dyDescent="0.25">
      <c r="B236" s="288"/>
      <c r="C236" s="288"/>
      <c r="D236" s="289"/>
      <c r="E236" s="290"/>
      <c r="F236" s="289"/>
      <c r="L236" s="216"/>
      <c r="M236" s="216"/>
      <c r="Q236" s="216"/>
      <c r="R236" s="216"/>
      <c r="S236" s="216"/>
      <c r="AP236" s="491"/>
      <c r="AQ236" s="491"/>
      <c r="AR236" s="360"/>
      <c r="AS236" s="360"/>
      <c r="AT236" s="360"/>
      <c r="AU236" s="360"/>
      <c r="AV236" s="360"/>
      <c r="AW236" s="292"/>
      <c r="AX236" s="292"/>
      <c r="CC236" s="343" t="s">
        <v>118</v>
      </c>
      <c r="CD236" s="350" t="s">
        <v>128</v>
      </c>
      <c r="CE236" s="351" t="s">
        <v>277</v>
      </c>
      <c r="CF236" s="352" t="s">
        <v>135</v>
      </c>
      <c r="CG236" s="353" t="s">
        <v>263</v>
      </c>
      <c r="CH236" s="332" t="s">
        <v>258</v>
      </c>
      <c r="CI236" s="354" t="s">
        <v>271</v>
      </c>
      <c r="CJ236" s="355" t="s">
        <v>288</v>
      </c>
      <c r="CK236" s="356" t="s">
        <v>252</v>
      </c>
      <c r="CP236" s="137"/>
      <c r="CQ236" s="320"/>
      <c r="ED236" s="216"/>
      <c r="EE236" s="216"/>
      <c r="EF236" s="216"/>
      <c r="EG236" s="216"/>
      <c r="EH236" s="216"/>
      <c r="EI236" s="216"/>
      <c r="EJ236" s="216"/>
    </row>
    <row r="237" spans="2:140" ht="60" x14ac:dyDescent="0.25">
      <c r="B237" s="288"/>
      <c r="C237" s="288"/>
      <c r="D237" s="289"/>
      <c r="E237" s="290"/>
      <c r="F237" s="289"/>
      <c r="L237" s="216"/>
      <c r="M237" s="216"/>
      <c r="Q237" s="216"/>
      <c r="R237" s="216"/>
      <c r="S237" s="216"/>
      <c r="AP237" s="491"/>
      <c r="AQ237" s="491"/>
      <c r="AR237" s="360"/>
      <c r="AS237" s="360"/>
      <c r="AT237" s="360"/>
      <c r="AU237" s="360"/>
      <c r="AV237" s="360"/>
      <c r="AW237" s="292"/>
      <c r="AX237" s="292"/>
      <c r="CC237" s="344" t="s">
        <v>156</v>
      </c>
      <c r="CD237" s="350" t="s">
        <v>129</v>
      </c>
      <c r="CE237" s="351" t="s">
        <v>278</v>
      </c>
      <c r="CF237" s="352" t="s">
        <v>137</v>
      </c>
      <c r="CG237" s="353" t="s">
        <v>264</v>
      </c>
      <c r="CH237" s="332" t="s">
        <v>260</v>
      </c>
      <c r="CI237" s="354" t="s">
        <v>272</v>
      </c>
      <c r="CJ237" s="355" t="s">
        <v>285</v>
      </c>
      <c r="CK237" s="356" t="s">
        <v>253</v>
      </c>
      <c r="CP237" s="137"/>
      <c r="CQ237" s="296"/>
      <c r="ED237" s="216"/>
      <c r="EE237" s="216"/>
      <c r="EF237" s="216"/>
      <c r="EG237" s="216"/>
      <c r="EH237" s="216"/>
      <c r="EI237" s="216"/>
      <c r="EJ237" s="216"/>
    </row>
    <row r="238" spans="2:140" ht="60" x14ac:dyDescent="0.25">
      <c r="B238" s="288"/>
      <c r="C238" s="288"/>
      <c r="D238" s="289"/>
      <c r="E238" s="290"/>
      <c r="F238" s="289"/>
      <c r="L238" s="216"/>
      <c r="M238" s="216"/>
      <c r="Q238" s="216"/>
      <c r="R238" s="216"/>
      <c r="S238" s="216"/>
      <c r="AP238" s="491"/>
      <c r="AQ238" s="491"/>
      <c r="AR238" s="360"/>
      <c r="AS238" s="360"/>
      <c r="AT238" s="360"/>
      <c r="AU238" s="360"/>
      <c r="AV238" s="360"/>
      <c r="AW238" s="292"/>
      <c r="AX238" s="292"/>
      <c r="CC238" s="345" t="s">
        <v>261</v>
      </c>
      <c r="CD238" s="350" t="s">
        <v>130</v>
      </c>
      <c r="CE238" s="351" t="s">
        <v>279</v>
      </c>
      <c r="CF238" s="352" t="s">
        <v>138</v>
      </c>
      <c r="CG238" s="353" t="s">
        <v>265</v>
      </c>
      <c r="CH238" s="332" t="s">
        <v>141</v>
      </c>
      <c r="CI238" s="354" t="s">
        <v>273</v>
      </c>
      <c r="CJ238" s="355" t="s">
        <v>286</v>
      </c>
      <c r="CK238" s="356" t="s">
        <v>254</v>
      </c>
      <c r="CP238" s="137"/>
      <c r="CQ238" s="296"/>
      <c r="CV238" s="148"/>
      <c r="CW238" s="148"/>
      <c r="CX238" s="148"/>
      <c r="CY238" s="148"/>
      <c r="CZ238" s="148"/>
      <c r="DA238" s="148"/>
      <c r="DB238" s="148"/>
      <c r="DC238" s="148"/>
      <c r="DD238" s="148"/>
      <c r="DE238" s="148"/>
      <c r="DF238" s="148"/>
      <c r="DG238" s="148"/>
      <c r="DH238" s="148"/>
      <c r="DI238" s="148"/>
      <c r="DJ238" s="148"/>
      <c r="DK238" s="148"/>
      <c r="DL238" s="148"/>
      <c r="DM238" s="148"/>
      <c r="ED238" s="216"/>
      <c r="EE238" s="216"/>
      <c r="EF238" s="216"/>
      <c r="EG238" s="216"/>
      <c r="EH238" s="216"/>
      <c r="EI238" s="216"/>
      <c r="EJ238" s="216"/>
    </row>
    <row r="239" spans="2:140" ht="45" x14ac:dyDescent="0.25">
      <c r="B239" s="288"/>
      <c r="C239" s="288"/>
      <c r="D239" s="289"/>
      <c r="E239" s="290"/>
      <c r="F239" s="289"/>
      <c r="L239" s="216"/>
      <c r="M239" s="216"/>
      <c r="Q239" s="216"/>
      <c r="R239" s="216"/>
      <c r="S239" s="216"/>
      <c r="AP239" s="491"/>
      <c r="AQ239" s="491"/>
      <c r="AR239" s="360"/>
      <c r="AS239" s="360"/>
      <c r="AT239" s="360"/>
      <c r="AU239" s="360"/>
      <c r="AV239" s="360"/>
      <c r="AW239" s="292"/>
      <c r="AX239" s="292"/>
      <c r="CC239" s="346" t="s">
        <v>120</v>
      </c>
      <c r="CD239" s="350" t="s">
        <v>127</v>
      </c>
      <c r="CE239" s="351" t="s">
        <v>280</v>
      </c>
      <c r="CF239" s="352" t="s">
        <v>139</v>
      </c>
      <c r="CG239" s="353" t="s">
        <v>266</v>
      </c>
      <c r="CH239" s="332" t="s">
        <v>142</v>
      </c>
      <c r="CI239" s="354" t="s">
        <v>274</v>
      </c>
      <c r="CJ239" s="355" t="s">
        <v>287</v>
      </c>
      <c r="CK239" s="356" t="s">
        <v>255</v>
      </c>
      <c r="CP239" s="137"/>
      <c r="CQ239" s="296"/>
      <c r="CV239" s="148"/>
      <c r="CW239" s="148"/>
      <c r="CX239" s="148"/>
      <c r="CY239" s="148"/>
      <c r="CZ239" s="148"/>
      <c r="DA239" s="148"/>
      <c r="DB239" s="148"/>
      <c r="DC239" s="148"/>
      <c r="DD239" s="148"/>
      <c r="DE239" s="148"/>
      <c r="DF239" s="148"/>
      <c r="DG239" s="148"/>
      <c r="DH239" s="148"/>
      <c r="DI239" s="148"/>
      <c r="DJ239" s="148"/>
      <c r="DK239" s="148"/>
      <c r="DL239" s="148"/>
      <c r="DM239" s="148"/>
      <c r="ED239" s="216"/>
      <c r="EE239" s="216"/>
      <c r="EF239" s="216"/>
      <c r="EG239" s="216"/>
      <c r="EH239" s="216"/>
      <c r="EI239" s="216"/>
      <c r="EJ239" s="216"/>
    </row>
    <row r="240" spans="2:140" ht="26.25" customHeight="1" x14ac:dyDescent="0.25">
      <c r="B240" s="288"/>
      <c r="C240" s="288"/>
      <c r="D240" s="289"/>
      <c r="E240" s="290"/>
      <c r="F240" s="289"/>
      <c r="L240" s="216"/>
      <c r="M240" s="216"/>
      <c r="Q240" s="216"/>
      <c r="R240" s="216"/>
      <c r="S240" s="216"/>
      <c r="AP240" s="491"/>
      <c r="AQ240" s="491"/>
      <c r="AR240" s="360"/>
      <c r="AS240" s="360"/>
      <c r="AT240" s="360"/>
      <c r="AU240" s="360"/>
      <c r="AV240" s="360"/>
      <c r="AW240" s="292"/>
      <c r="AX240" s="292"/>
      <c r="CC240" s="347" t="s">
        <v>121</v>
      </c>
      <c r="CD240" s="142"/>
      <c r="CE240" s="143"/>
      <c r="CF240" s="144"/>
      <c r="CG240" s="144"/>
      <c r="CH240" s="145"/>
      <c r="CI240" s="146"/>
      <c r="CJ240" s="146"/>
      <c r="CK240" s="145"/>
      <c r="CP240" s="137"/>
      <c r="CQ240" s="296"/>
      <c r="CV240" s="148"/>
      <c r="CW240" s="148"/>
      <c r="CX240" s="148"/>
      <c r="CY240" s="148"/>
      <c r="CZ240" s="148"/>
      <c r="DA240" s="148"/>
      <c r="DB240" s="148"/>
      <c r="DC240" s="148"/>
      <c r="DD240" s="148"/>
      <c r="DE240" s="148"/>
      <c r="DF240" s="148"/>
      <c r="DG240" s="148"/>
      <c r="DH240" s="148"/>
      <c r="DI240" s="148"/>
      <c r="DJ240" s="148"/>
      <c r="DK240" s="148"/>
      <c r="DL240" s="148"/>
      <c r="DM240" s="148"/>
      <c r="ED240" s="216"/>
      <c r="EE240" s="216"/>
      <c r="EF240" s="216"/>
      <c r="EG240" s="216"/>
      <c r="EH240" s="216"/>
      <c r="EI240" s="216"/>
      <c r="EJ240" s="216"/>
    </row>
    <row r="241" spans="2:140" ht="26.25" customHeight="1" x14ac:dyDescent="0.25">
      <c r="B241" s="288"/>
      <c r="C241" s="288"/>
      <c r="D241" s="289"/>
      <c r="E241" s="290"/>
      <c r="F241" s="289"/>
      <c r="L241" s="216"/>
      <c r="M241" s="216"/>
      <c r="Q241" s="216"/>
      <c r="R241" s="216"/>
      <c r="S241" s="216"/>
      <c r="AP241" s="491"/>
      <c r="AQ241" s="491"/>
      <c r="AR241" s="360"/>
      <c r="AS241" s="360"/>
      <c r="AT241" s="360"/>
      <c r="AU241" s="360"/>
      <c r="AV241" s="360"/>
      <c r="AW241" s="292"/>
      <c r="AX241" s="292"/>
      <c r="CC241" s="348" t="s">
        <v>116</v>
      </c>
      <c r="CD241" s="142"/>
      <c r="CE241" s="143"/>
      <c r="CF241" s="144"/>
      <c r="CG241" s="144"/>
      <c r="CH241" s="145"/>
      <c r="CI241" s="146"/>
      <c r="CJ241" s="146"/>
      <c r="CK241" s="145"/>
      <c r="CP241" s="137"/>
      <c r="CQ241" s="296"/>
      <c r="CV241" s="148"/>
      <c r="CW241" s="148"/>
      <c r="CX241" s="148"/>
      <c r="CY241" s="148"/>
      <c r="CZ241" s="148"/>
      <c r="DA241" s="148"/>
      <c r="DB241" s="148"/>
      <c r="DC241" s="148"/>
      <c r="DD241" s="148"/>
      <c r="DE241" s="148"/>
      <c r="DF241" s="148"/>
      <c r="DG241" s="148"/>
      <c r="DH241" s="148"/>
      <c r="DI241" s="148"/>
      <c r="DJ241" s="148"/>
      <c r="DK241" s="148"/>
      <c r="DL241" s="148"/>
      <c r="DM241" s="148"/>
      <c r="ED241" s="216"/>
      <c r="EE241" s="216"/>
      <c r="EF241" s="216"/>
      <c r="EG241" s="216"/>
      <c r="EH241" s="216"/>
      <c r="EI241" s="216"/>
      <c r="EJ241" s="216"/>
    </row>
    <row r="242" spans="2:140" ht="27" customHeight="1" x14ac:dyDescent="0.25">
      <c r="B242" s="288"/>
      <c r="C242" s="288"/>
      <c r="D242" s="289"/>
      <c r="E242" s="290"/>
      <c r="F242" s="289"/>
      <c r="L242" s="216"/>
      <c r="M242" s="216"/>
      <c r="Q242" s="216"/>
      <c r="R242" s="216"/>
      <c r="S242" s="216"/>
      <c r="AP242" s="491"/>
      <c r="AQ242" s="491"/>
      <c r="AR242" s="360"/>
      <c r="AS242" s="360"/>
      <c r="AT242" s="360"/>
      <c r="AU242" s="360"/>
      <c r="AV242" s="360"/>
      <c r="AW242" s="292"/>
      <c r="AX242" s="292"/>
      <c r="CC242" s="349" t="s">
        <v>102</v>
      </c>
      <c r="CH242" s="137"/>
      <c r="CK242" s="137"/>
      <c r="CP242" s="137"/>
      <c r="CQ242" s="296"/>
      <c r="CV242" s="148"/>
      <c r="CW242" s="357"/>
      <c r="CX242" s="358"/>
      <c r="CY242" s="147"/>
      <c r="CZ242" s="147"/>
      <c r="DA242" s="148"/>
      <c r="DB242" s="148"/>
      <c r="DC242" s="148"/>
      <c r="DD242" s="148"/>
      <c r="DE242" s="147"/>
      <c r="DF242" s="147"/>
      <c r="DG242" s="148"/>
      <c r="DH242" s="148"/>
      <c r="DI242" s="148"/>
      <c r="DJ242" s="148"/>
      <c r="DK242" s="149"/>
      <c r="DL242" s="148"/>
      <c r="DM242" s="148"/>
      <c r="ED242" s="216"/>
      <c r="EE242" s="216"/>
      <c r="EF242" s="216"/>
      <c r="EG242" s="216"/>
      <c r="EH242" s="216"/>
      <c r="EI242" s="216"/>
      <c r="EJ242" s="216"/>
    </row>
    <row r="243" spans="2:140" ht="30" x14ac:dyDescent="0.25">
      <c r="B243" s="288"/>
      <c r="C243" s="288"/>
      <c r="D243" s="289"/>
      <c r="E243" s="290"/>
      <c r="F243" s="289"/>
      <c r="L243" s="216"/>
      <c r="M243" s="216"/>
      <c r="Q243" s="216"/>
      <c r="R243" s="216"/>
      <c r="S243" s="216"/>
      <c r="AP243" s="491"/>
      <c r="AQ243" s="491"/>
      <c r="AR243" s="360"/>
      <c r="AS243" s="360"/>
      <c r="AT243" s="360"/>
      <c r="AU243" s="360"/>
      <c r="AV243" s="360"/>
      <c r="AW243" s="292"/>
      <c r="AX243" s="292"/>
      <c r="AZ243" s="359"/>
      <c r="BA243" s="359"/>
      <c r="BB243" s="359"/>
      <c r="BC243" s="359"/>
      <c r="BD243" s="359"/>
      <c r="BE243" s="359"/>
      <c r="BF243" s="359"/>
      <c r="BG243" s="359"/>
      <c r="BH243" s="359"/>
      <c r="BI243" s="359"/>
      <c r="BJ243" s="359"/>
      <c r="BK243" s="359"/>
      <c r="BL243" s="359"/>
      <c r="BM243" s="359"/>
      <c r="BN243" s="359"/>
      <c r="BO243" s="359"/>
      <c r="BP243" s="359"/>
      <c r="BQ243" s="359"/>
      <c r="BR243" s="359"/>
      <c r="BS243" s="359"/>
      <c r="BT243" s="359"/>
      <c r="BU243" s="359"/>
      <c r="BV243" s="359"/>
      <c r="BW243" s="359"/>
      <c r="BX243" s="359"/>
      <c r="BY243" s="359"/>
      <c r="BZ243" s="359"/>
      <c r="CH243" s="137"/>
      <c r="CK243" s="137"/>
      <c r="CP243" s="137"/>
      <c r="CQ243" s="296"/>
      <c r="CV243" s="148"/>
      <c r="CW243" s="357"/>
      <c r="CX243" s="358"/>
      <c r="CY243" s="147"/>
      <c r="CZ243" s="147"/>
      <c r="DA243" s="148"/>
      <c r="DB243" s="148"/>
      <c r="DC243" s="148"/>
      <c r="DD243" s="148"/>
      <c r="DE243" s="147"/>
      <c r="DF243" s="147"/>
      <c r="DG243" s="148"/>
      <c r="DH243" s="148"/>
      <c r="DI243" s="148"/>
      <c r="DJ243" s="148"/>
      <c r="DK243" s="149"/>
      <c r="DL243" s="148"/>
      <c r="DM243" s="148"/>
      <c r="ED243" s="216"/>
      <c r="EE243" s="216"/>
      <c r="EF243" s="216"/>
      <c r="EG243" s="216"/>
      <c r="EH243" s="216"/>
      <c r="EI243" s="216"/>
      <c r="EJ243" s="216"/>
    </row>
    <row r="244" spans="2:140" ht="30" x14ac:dyDescent="0.25">
      <c r="B244" s="288"/>
      <c r="C244" s="288"/>
      <c r="D244" s="289"/>
      <c r="E244" s="290"/>
      <c r="F244" s="289"/>
      <c r="L244" s="216"/>
      <c r="M244" s="216"/>
      <c r="Q244" s="216"/>
      <c r="R244" s="216"/>
      <c r="S244" s="216"/>
      <c r="AP244" s="491"/>
      <c r="AQ244" s="491"/>
      <c r="AR244" s="360"/>
      <c r="AS244" s="360"/>
      <c r="AT244" s="360"/>
      <c r="AU244" s="360"/>
      <c r="AV244" s="360"/>
      <c r="AW244" s="292"/>
      <c r="AX244" s="292"/>
      <c r="CC244" s="334" t="s">
        <v>173</v>
      </c>
      <c r="CD244" s="334" t="s">
        <v>3</v>
      </c>
      <c r="CE244" s="334" t="s">
        <v>174</v>
      </c>
      <c r="CG244" s="295" t="s">
        <v>194</v>
      </c>
      <c r="CH244" s="293" t="s">
        <v>13</v>
      </c>
      <c r="CI244" s="293"/>
      <c r="CJ244" s="137"/>
      <c r="CO244" s="137"/>
      <c r="CP244" s="137"/>
      <c r="CQ244" s="320"/>
      <c r="CV244" s="147"/>
      <c r="CW244" s="357"/>
      <c r="CX244" s="358"/>
      <c r="CY244" s="147"/>
      <c r="CZ244" s="148"/>
      <c r="DA244" s="148"/>
      <c r="DB244" s="147"/>
      <c r="DC244" s="148"/>
      <c r="DD244" s="148"/>
      <c r="DE244" s="148"/>
      <c r="DF244" s="147"/>
      <c r="DG244" s="148"/>
      <c r="DH244" s="148"/>
      <c r="DI244" s="148"/>
      <c r="DJ244" s="148"/>
      <c r="DK244" s="149"/>
      <c r="DL244" s="148"/>
      <c r="DM244" s="148"/>
      <c r="ED244" s="216"/>
      <c r="EE244" s="216"/>
      <c r="EF244" s="216"/>
      <c r="EG244" s="216"/>
      <c r="EH244" s="216"/>
      <c r="EI244" s="216"/>
      <c r="EJ244" s="216"/>
    </row>
    <row r="245" spans="2:140" ht="30" customHeight="1" x14ac:dyDescent="0.25">
      <c r="B245" s="288"/>
      <c r="C245" s="288"/>
      <c r="D245" s="289"/>
      <c r="E245" s="290"/>
      <c r="F245" s="289"/>
      <c r="L245" s="216"/>
      <c r="M245" s="216"/>
      <c r="Q245" s="216"/>
      <c r="R245" s="216"/>
      <c r="S245" s="216"/>
      <c r="AP245" s="491"/>
      <c r="AQ245" s="491"/>
      <c r="AR245" s="360"/>
      <c r="AS245" s="360"/>
      <c r="AT245" s="360"/>
      <c r="AU245" s="360"/>
      <c r="AV245" s="360"/>
      <c r="AW245" s="292"/>
      <c r="AX245" s="292"/>
      <c r="CC245" s="350" t="s">
        <v>140</v>
      </c>
      <c r="CD245" s="333" t="s">
        <v>112</v>
      </c>
      <c r="CE245" s="333">
        <v>1</v>
      </c>
      <c r="CG245" s="319" t="s">
        <v>44</v>
      </c>
      <c r="CH245" s="137"/>
      <c r="CJ245" s="137"/>
      <c r="CO245" s="137"/>
      <c r="CP245" s="137"/>
      <c r="CQ245" s="320"/>
      <c r="CV245" s="147"/>
      <c r="CW245" s="357"/>
      <c r="CX245" s="358"/>
      <c r="CY245" s="147"/>
      <c r="CZ245" s="148"/>
      <c r="DA245" s="148"/>
      <c r="DB245" s="147"/>
      <c r="DC245" s="148"/>
      <c r="DD245" s="148"/>
      <c r="DE245" s="148"/>
      <c r="DF245" s="147"/>
      <c r="DG245" s="148"/>
      <c r="DH245" s="148"/>
      <c r="DI245" s="148"/>
      <c r="DJ245" s="148"/>
      <c r="DK245" s="149"/>
      <c r="DL245" s="148"/>
      <c r="DM245" s="148"/>
      <c r="ED245" s="216"/>
      <c r="EE245" s="216"/>
      <c r="EF245" s="216"/>
      <c r="EG245" s="216"/>
      <c r="EH245" s="216"/>
      <c r="EI245" s="216"/>
      <c r="EJ245" s="216"/>
    </row>
    <row r="246" spans="2:140" ht="30" customHeight="1" x14ac:dyDescent="0.25">
      <c r="B246" s="288"/>
      <c r="C246" s="288"/>
      <c r="D246" s="289"/>
      <c r="E246" s="290"/>
      <c r="F246" s="289"/>
      <c r="L246" s="216"/>
      <c r="M246" s="216"/>
      <c r="Q246" s="216"/>
      <c r="R246" s="216"/>
      <c r="S246" s="216"/>
      <c r="AP246" s="491"/>
      <c r="AQ246" s="491"/>
      <c r="AR246" s="360"/>
      <c r="AS246" s="360"/>
      <c r="AT246" s="360"/>
      <c r="AU246" s="360"/>
      <c r="AV246" s="360"/>
      <c r="AW246" s="292"/>
      <c r="AX246" s="292"/>
      <c r="CC246" s="351" t="s">
        <v>276</v>
      </c>
      <c r="CD246" s="333" t="s">
        <v>112</v>
      </c>
      <c r="CE246" s="333">
        <v>1</v>
      </c>
      <c r="CG246" s="319" t="s">
        <v>45</v>
      </c>
      <c r="CH246" s="333" t="s">
        <v>14</v>
      </c>
      <c r="CJ246" s="137"/>
      <c r="CO246" s="137"/>
      <c r="CP246" s="137"/>
      <c r="CQ246" s="320"/>
      <c r="CV246" s="147"/>
      <c r="CW246" s="357"/>
      <c r="CX246" s="358"/>
      <c r="CY246" s="147"/>
      <c r="CZ246" s="148"/>
      <c r="DA246" s="148"/>
      <c r="DB246" s="147"/>
      <c r="DC246" s="148"/>
      <c r="DD246" s="148"/>
      <c r="DE246" s="148"/>
      <c r="DF246" s="147"/>
      <c r="DG246" s="148"/>
      <c r="DH246" s="148"/>
      <c r="DI246" s="148"/>
      <c r="DJ246" s="148"/>
      <c r="DK246" s="149"/>
      <c r="DL246" s="148"/>
      <c r="DM246" s="148"/>
      <c r="ED246" s="216"/>
      <c r="EE246" s="216"/>
      <c r="EF246" s="216"/>
      <c r="EG246" s="216"/>
      <c r="EH246" s="216"/>
      <c r="EI246" s="216"/>
      <c r="EJ246" s="216"/>
    </row>
    <row r="247" spans="2:140" ht="30" customHeight="1" x14ac:dyDescent="0.25">
      <c r="B247" s="288"/>
      <c r="C247" s="288"/>
      <c r="D247" s="289"/>
      <c r="E247" s="290"/>
      <c r="F247" s="289"/>
      <c r="L247" s="216"/>
      <c r="M247" s="216"/>
      <c r="Q247" s="216"/>
      <c r="R247" s="216"/>
      <c r="S247" s="216"/>
      <c r="AP247" s="491"/>
      <c r="AQ247" s="491"/>
      <c r="AR247" s="360"/>
      <c r="AS247" s="360"/>
      <c r="AT247" s="360"/>
      <c r="AU247" s="360"/>
      <c r="AV247" s="360"/>
      <c r="AW247" s="292"/>
      <c r="AX247" s="292"/>
      <c r="CC247" s="352" t="s">
        <v>136</v>
      </c>
      <c r="CD247" s="333" t="s">
        <v>112</v>
      </c>
      <c r="CE247" s="333">
        <v>1</v>
      </c>
      <c r="CG247" s="319" t="s">
        <v>46</v>
      </c>
      <c r="CH247" s="137"/>
      <c r="CJ247" s="137"/>
      <c r="CO247" s="137"/>
      <c r="CP247" s="137"/>
      <c r="CQ247" s="320"/>
      <c r="CV247" s="147"/>
      <c r="CW247" s="357"/>
      <c r="CX247" s="358"/>
      <c r="CY247" s="147"/>
      <c r="CZ247" s="148"/>
      <c r="DA247" s="148"/>
      <c r="DB247" s="147"/>
      <c r="DC247" s="148"/>
      <c r="DD247" s="148"/>
      <c r="DE247" s="148"/>
      <c r="DF247" s="147"/>
      <c r="DG247" s="148"/>
      <c r="DH247" s="148"/>
      <c r="DI247" s="148"/>
      <c r="DJ247" s="148"/>
      <c r="DK247" s="149"/>
      <c r="DL247" s="148"/>
      <c r="DM247" s="148"/>
      <c r="ED247" s="216"/>
      <c r="EE247" s="216"/>
      <c r="EF247" s="216"/>
      <c r="EG247" s="216"/>
      <c r="EH247" s="216"/>
      <c r="EI247" s="216"/>
      <c r="EJ247" s="216"/>
    </row>
    <row r="248" spans="2:140" ht="30" customHeight="1" x14ac:dyDescent="0.25">
      <c r="B248" s="288"/>
      <c r="C248" s="288"/>
      <c r="D248" s="289"/>
      <c r="E248" s="290"/>
      <c r="F248" s="289"/>
      <c r="L248" s="216"/>
      <c r="M248" s="216"/>
      <c r="Q248" s="216"/>
      <c r="R248" s="216"/>
      <c r="S248" s="216"/>
      <c r="AP248" s="491"/>
      <c r="AQ248" s="491"/>
      <c r="AR248" s="360"/>
      <c r="AS248" s="360"/>
      <c r="AT248" s="360"/>
      <c r="AU248" s="360"/>
      <c r="AV248" s="360"/>
      <c r="AW248" s="292"/>
      <c r="AX248" s="292"/>
      <c r="CC248" s="353" t="s">
        <v>262</v>
      </c>
      <c r="CD248" s="333" t="s">
        <v>112</v>
      </c>
      <c r="CE248" s="333">
        <v>1</v>
      </c>
      <c r="CG248" s="319" t="s">
        <v>47</v>
      </c>
      <c r="CH248" s="333" t="s">
        <v>15</v>
      </c>
      <c r="CJ248" s="137"/>
      <c r="CO248" s="137"/>
      <c r="CP248" s="137"/>
      <c r="CQ248" s="320"/>
      <c r="CV248" s="147"/>
      <c r="CW248" s="357"/>
      <c r="CX248" s="358"/>
      <c r="CY248" s="147"/>
      <c r="CZ248" s="148"/>
      <c r="DA248" s="148"/>
      <c r="DB248" s="147"/>
      <c r="DC248" s="148"/>
      <c r="DD248" s="148"/>
      <c r="DE248" s="148"/>
      <c r="DF248" s="147"/>
      <c r="DG248" s="148"/>
      <c r="DH248" s="148"/>
      <c r="DI248" s="148"/>
      <c r="DJ248" s="148"/>
      <c r="DK248" s="149"/>
      <c r="DL248" s="148"/>
      <c r="DM248" s="148"/>
      <c r="ED248" s="216"/>
      <c r="EE248" s="216"/>
      <c r="EF248" s="216"/>
      <c r="EG248" s="216"/>
      <c r="EH248" s="216"/>
      <c r="EI248" s="216"/>
      <c r="EJ248" s="216"/>
    </row>
    <row r="249" spans="2:140" ht="30" customHeight="1" x14ac:dyDescent="0.25">
      <c r="B249" s="288"/>
      <c r="C249" s="288"/>
      <c r="D249" s="289"/>
      <c r="E249" s="290"/>
      <c r="F249" s="289"/>
      <c r="L249" s="216"/>
      <c r="M249" s="216"/>
      <c r="Q249" s="216"/>
      <c r="R249" s="216"/>
      <c r="S249" s="216"/>
      <c r="AP249" s="491"/>
      <c r="AQ249" s="491"/>
      <c r="AR249" s="360"/>
      <c r="AS249" s="360"/>
      <c r="AT249" s="360"/>
      <c r="AU249" s="360"/>
      <c r="AV249" s="360"/>
      <c r="AW249" s="292"/>
      <c r="AX249" s="292"/>
      <c r="CC249" s="338" t="str">
        <f>IMPACTO!G3</f>
        <v>SERVICIO OPORTUNO CON SATISFACCIÓN MEDIA</v>
      </c>
      <c r="CD249" s="333" t="s">
        <v>112</v>
      </c>
      <c r="CE249" s="333">
        <v>1</v>
      </c>
      <c r="CG249" s="333" t="s">
        <v>48</v>
      </c>
      <c r="CH249" s="333" t="s">
        <v>16</v>
      </c>
      <c r="CJ249" s="137"/>
      <c r="CO249" s="137"/>
      <c r="CP249" s="137"/>
      <c r="CQ249" s="320"/>
      <c r="CV249" s="147"/>
      <c r="CW249" s="357"/>
      <c r="CX249" s="358"/>
      <c r="CY249" s="147"/>
      <c r="CZ249" s="148"/>
      <c r="DA249" s="148"/>
      <c r="DB249" s="147"/>
      <c r="DC249" s="148"/>
      <c r="DD249" s="148"/>
      <c r="DE249" s="148"/>
      <c r="DF249" s="147"/>
      <c r="DG249" s="148"/>
      <c r="DH249" s="148"/>
      <c r="DI249" s="148"/>
      <c r="DJ249" s="148"/>
      <c r="DK249" s="149"/>
      <c r="DL249" s="148"/>
      <c r="DM249" s="148"/>
      <c r="ED249" s="216"/>
      <c r="EE249" s="216"/>
      <c r="EF249" s="216"/>
      <c r="EG249" s="216"/>
      <c r="EH249" s="216"/>
      <c r="EI249" s="216"/>
      <c r="EJ249" s="216"/>
    </row>
    <row r="250" spans="2:140" ht="30" customHeight="1" x14ac:dyDescent="0.25">
      <c r="B250" s="288"/>
      <c r="C250" s="288"/>
      <c r="D250" s="289"/>
      <c r="E250" s="290"/>
      <c r="F250" s="289"/>
      <c r="L250" s="216"/>
      <c r="M250" s="216"/>
      <c r="Q250" s="216"/>
      <c r="R250" s="216"/>
      <c r="S250" s="216"/>
      <c r="T250" s="216"/>
      <c r="X250" s="216"/>
      <c r="Y250" s="147"/>
      <c r="Z250" s="147"/>
      <c r="AA250" s="147"/>
      <c r="AB250" s="147"/>
      <c r="AC250" s="147"/>
      <c r="AD250" s="147"/>
      <c r="AE250" s="147"/>
      <c r="AF250" s="147"/>
      <c r="AG250" s="147"/>
      <c r="AH250" s="147"/>
      <c r="AI250" s="147"/>
      <c r="AJ250" s="150"/>
      <c r="AK250" s="148"/>
      <c r="AL250" s="148"/>
      <c r="AM250" s="148"/>
      <c r="AN250" s="148"/>
      <c r="AO250" s="148"/>
      <c r="AP250" s="491"/>
      <c r="AQ250" s="491"/>
      <c r="AR250" s="360"/>
      <c r="AS250" s="360"/>
      <c r="AT250" s="360"/>
      <c r="AU250" s="360"/>
      <c r="AV250" s="360"/>
      <c r="AW250" s="292"/>
      <c r="AX250" s="292"/>
      <c r="CC250" s="354" t="s">
        <v>143</v>
      </c>
      <c r="CD250" s="333" t="s">
        <v>112</v>
      </c>
      <c r="CE250" s="333">
        <v>1</v>
      </c>
      <c r="CG250" s="333" t="s">
        <v>49</v>
      </c>
      <c r="CH250" s="333" t="s">
        <v>30</v>
      </c>
      <c r="CK250" s="137"/>
      <c r="CP250" s="137"/>
      <c r="CQ250" s="296"/>
      <c r="CV250" s="148"/>
      <c r="CW250" s="357"/>
      <c r="CX250" s="358"/>
      <c r="CY250" s="147"/>
      <c r="CZ250" s="147"/>
      <c r="DA250" s="148"/>
      <c r="DB250" s="148"/>
      <c r="DC250" s="148"/>
      <c r="DD250" s="148"/>
      <c r="DE250" s="147"/>
      <c r="DF250" s="147"/>
      <c r="DG250" s="148"/>
      <c r="DH250" s="148"/>
      <c r="DI250" s="148"/>
      <c r="DJ250" s="148"/>
      <c r="DK250" s="149"/>
      <c r="DL250" s="148"/>
      <c r="DM250" s="148"/>
      <c r="ED250" s="216"/>
      <c r="EE250" s="216"/>
      <c r="EF250" s="216"/>
      <c r="EG250" s="216"/>
      <c r="EH250" s="216"/>
      <c r="EI250" s="216"/>
      <c r="EJ250" s="216"/>
    </row>
    <row r="251" spans="2:140" ht="30" customHeight="1" x14ac:dyDescent="0.25">
      <c r="B251" s="288"/>
      <c r="C251" s="288"/>
      <c r="D251" s="289"/>
      <c r="E251" s="290"/>
      <c r="F251" s="289"/>
      <c r="L251" s="216"/>
      <c r="M251" s="216"/>
      <c r="Q251" s="216"/>
      <c r="R251" s="216"/>
      <c r="S251" s="216"/>
      <c r="T251" s="216"/>
      <c r="X251" s="216"/>
      <c r="Y251" s="147"/>
      <c r="Z251" s="147"/>
      <c r="AA251" s="147"/>
      <c r="AB251" s="147"/>
      <c r="AC251" s="147"/>
      <c r="AD251" s="147"/>
      <c r="AE251" s="147"/>
      <c r="AF251" s="147"/>
      <c r="AG251" s="147"/>
      <c r="AH251" s="147"/>
      <c r="AI251" s="147"/>
      <c r="AJ251" s="150"/>
      <c r="AK251" s="147"/>
      <c r="AL251" s="148"/>
      <c r="AM251" s="148"/>
      <c r="AN251" s="148"/>
      <c r="AO251" s="148"/>
      <c r="AP251" s="491"/>
      <c r="AQ251" s="491"/>
      <c r="AR251" s="360"/>
      <c r="AS251" s="360"/>
      <c r="AT251" s="360"/>
      <c r="AU251" s="360"/>
      <c r="AV251" s="360"/>
      <c r="AW251" s="292"/>
      <c r="AX251" s="292"/>
      <c r="CC251" s="355" t="s">
        <v>122</v>
      </c>
      <c r="CD251" s="333" t="s">
        <v>112</v>
      </c>
      <c r="CE251" s="333">
        <v>1</v>
      </c>
      <c r="CG251" s="333" t="s">
        <v>50</v>
      </c>
      <c r="CH251" s="333" t="s">
        <v>17</v>
      </c>
      <c r="CK251" s="137"/>
      <c r="CP251" s="137"/>
      <c r="CQ251" s="296"/>
      <c r="CV251" s="148"/>
      <c r="CW251" s="357"/>
      <c r="CX251" s="358"/>
      <c r="CY251" s="147"/>
      <c r="CZ251" s="147"/>
      <c r="DA251" s="148"/>
      <c r="DB251" s="148"/>
      <c r="DC251" s="148"/>
      <c r="DD251" s="148"/>
      <c r="DE251" s="147"/>
      <c r="DF251" s="147"/>
      <c r="DG251" s="148"/>
      <c r="DH251" s="148"/>
      <c r="DI251" s="148"/>
      <c r="DJ251" s="148"/>
      <c r="DK251" s="149"/>
      <c r="DL251" s="148"/>
      <c r="DM251" s="148"/>
      <c r="ED251" s="216"/>
      <c r="EE251" s="216"/>
      <c r="EF251" s="216"/>
      <c r="EG251" s="216"/>
      <c r="EH251" s="216"/>
      <c r="EI251" s="216"/>
      <c r="EJ251" s="216"/>
    </row>
    <row r="252" spans="2:140" ht="30" customHeight="1" x14ac:dyDescent="0.25">
      <c r="B252" s="288"/>
      <c r="C252" s="288"/>
      <c r="D252" s="289"/>
      <c r="E252" s="290"/>
      <c r="F252" s="289"/>
      <c r="L252" s="216"/>
      <c r="M252" s="216"/>
      <c r="Q252" s="216"/>
      <c r="R252" s="216"/>
      <c r="S252" s="216"/>
      <c r="T252" s="216"/>
      <c r="X252" s="216"/>
      <c r="Y252" s="147"/>
      <c r="Z252" s="147"/>
      <c r="AA252" s="147"/>
      <c r="AB252" s="147"/>
      <c r="AC252" s="147"/>
      <c r="AD252" s="147"/>
      <c r="AE252" s="147"/>
      <c r="AF252" s="147"/>
      <c r="AG252" s="147"/>
      <c r="AH252" s="147"/>
      <c r="AI252" s="147"/>
      <c r="AJ252" s="150"/>
      <c r="AK252" s="147"/>
      <c r="AL252" s="148"/>
      <c r="AM252" s="148"/>
      <c r="AN252" s="148"/>
      <c r="AO252" s="148"/>
      <c r="AP252" s="491"/>
      <c r="AQ252" s="491"/>
      <c r="AR252" s="360"/>
      <c r="AS252" s="360"/>
      <c r="AT252" s="360"/>
      <c r="AU252" s="360"/>
      <c r="AV252" s="360"/>
      <c r="AW252" s="292"/>
      <c r="AX252" s="292"/>
      <c r="CC252" s="356" t="s">
        <v>267</v>
      </c>
      <c r="CD252" s="333" t="s">
        <v>112</v>
      </c>
      <c r="CE252" s="333">
        <v>1</v>
      </c>
      <c r="CG252" s="333" t="s">
        <v>51</v>
      </c>
      <c r="CH252" s="137"/>
      <c r="CK252" s="137"/>
      <c r="CP252" s="137"/>
      <c r="CQ252" s="296"/>
      <c r="CW252" s="296"/>
      <c r="CX252" s="321"/>
      <c r="CY252" s="137"/>
      <c r="CZ252" s="137"/>
      <c r="DD252" s="138"/>
      <c r="DE252" s="137"/>
      <c r="DF252" s="297"/>
      <c r="DH252" s="138"/>
      <c r="DJ252" s="138"/>
      <c r="DK252" s="139"/>
      <c r="ED252" s="216"/>
      <c r="EE252" s="216"/>
      <c r="EF252" s="216"/>
      <c r="EG252" s="216"/>
      <c r="EH252" s="216"/>
      <c r="EI252" s="216"/>
      <c r="EJ252" s="216"/>
    </row>
    <row r="253" spans="2:140" ht="30" customHeight="1" x14ac:dyDescent="0.25">
      <c r="B253" s="288"/>
      <c r="C253" s="288"/>
      <c r="D253" s="289"/>
      <c r="E253" s="290"/>
      <c r="F253" s="289"/>
      <c r="L253" s="216"/>
      <c r="M253" s="216"/>
      <c r="Q253" s="216"/>
      <c r="R253" s="216"/>
      <c r="S253" s="216"/>
      <c r="T253" s="216"/>
      <c r="X253" s="216"/>
      <c r="Y253" s="147"/>
      <c r="Z253" s="147"/>
      <c r="AA253" s="147"/>
      <c r="AB253" s="147"/>
      <c r="AC253" s="147"/>
      <c r="AD253" s="147"/>
      <c r="AE253" s="147"/>
      <c r="AF253" s="147"/>
      <c r="AG253" s="147"/>
      <c r="AH253" s="147"/>
      <c r="AI253" s="147"/>
      <c r="AJ253" s="150"/>
      <c r="AK253" s="147"/>
      <c r="AL253" s="148"/>
      <c r="AM253" s="148"/>
      <c r="AN253" s="148"/>
      <c r="AO253" s="148"/>
      <c r="AP253" s="491"/>
      <c r="AQ253" s="491"/>
      <c r="AR253" s="360"/>
      <c r="AS253" s="360"/>
      <c r="AT253" s="360"/>
      <c r="AU253" s="360"/>
      <c r="AV253" s="360"/>
      <c r="AW253" s="292"/>
      <c r="AX253" s="292"/>
      <c r="CC253" s="350" t="s">
        <v>128</v>
      </c>
      <c r="CD253" s="333" t="s">
        <v>113</v>
      </c>
      <c r="CE253" s="333">
        <v>2</v>
      </c>
      <c r="CG253" s="333" t="s">
        <v>52</v>
      </c>
      <c r="CH253" s="137"/>
      <c r="CK253" s="137"/>
      <c r="CP253" s="137"/>
      <c r="CQ253" s="296"/>
      <c r="CW253" s="296"/>
      <c r="CX253" s="321"/>
      <c r="CY253" s="137"/>
      <c r="CZ253" s="137"/>
      <c r="DD253" s="138"/>
      <c r="DE253" s="137"/>
      <c r="DF253" s="297"/>
      <c r="DH253" s="138"/>
      <c r="DJ253" s="138"/>
      <c r="DK253" s="139"/>
      <c r="ED253" s="216"/>
      <c r="EE253" s="216"/>
      <c r="EF253" s="216"/>
      <c r="EG253" s="216"/>
      <c r="EH253" s="216"/>
      <c r="EI253" s="216"/>
      <c r="EJ253" s="216"/>
    </row>
    <row r="254" spans="2:140" ht="30" customHeight="1" x14ac:dyDescent="0.25">
      <c r="B254" s="288"/>
      <c r="C254" s="288"/>
      <c r="D254" s="289"/>
      <c r="E254" s="290"/>
      <c r="F254" s="289"/>
      <c r="L254" s="216"/>
      <c r="M254" s="216"/>
      <c r="Q254" s="216"/>
      <c r="R254" s="216"/>
      <c r="S254" s="216"/>
      <c r="T254" s="216"/>
      <c r="X254" s="216"/>
      <c r="Y254" s="147"/>
      <c r="Z254" s="147"/>
      <c r="AA254" s="147"/>
      <c r="AB254" s="147"/>
      <c r="AC254" s="147"/>
      <c r="AD254" s="147"/>
      <c r="AE254" s="147"/>
      <c r="AF254" s="147"/>
      <c r="AG254" s="147"/>
      <c r="AH254" s="147"/>
      <c r="AI254" s="147"/>
      <c r="AJ254" s="150"/>
      <c r="AK254" s="147"/>
      <c r="AL254" s="148"/>
      <c r="AM254" s="148"/>
      <c r="AN254" s="148"/>
      <c r="AO254" s="148"/>
      <c r="AP254" s="491"/>
      <c r="AQ254" s="491"/>
      <c r="AR254" s="360"/>
      <c r="AS254" s="360"/>
      <c r="AT254" s="360"/>
      <c r="AU254" s="360"/>
      <c r="AV254" s="360"/>
      <c r="AW254" s="292"/>
      <c r="AX254" s="292"/>
      <c r="CC254" s="351" t="s">
        <v>277</v>
      </c>
      <c r="CD254" s="333" t="s">
        <v>113</v>
      </c>
      <c r="CE254" s="333">
        <v>2</v>
      </c>
      <c r="CG254" s="333" t="s">
        <v>53</v>
      </c>
      <c r="CH254" s="137"/>
      <c r="CK254" s="137"/>
      <c r="CP254" s="137"/>
      <c r="CQ254" s="296"/>
      <c r="CW254" s="296"/>
      <c r="CX254" s="321"/>
      <c r="CY254" s="137"/>
      <c r="CZ254" s="137"/>
      <c r="DD254" s="138"/>
      <c r="DE254" s="137"/>
      <c r="DF254" s="297"/>
      <c r="DH254" s="138"/>
      <c r="DJ254" s="138"/>
      <c r="DK254" s="139"/>
      <c r="ED254" s="216"/>
      <c r="EE254" s="216"/>
      <c r="EF254" s="216"/>
      <c r="EG254" s="216"/>
      <c r="EH254" s="216"/>
      <c r="EI254" s="216"/>
      <c r="EJ254" s="216"/>
    </row>
    <row r="255" spans="2:140" ht="30" customHeight="1" x14ac:dyDescent="0.25">
      <c r="B255" s="288"/>
      <c r="C255" s="288"/>
      <c r="D255" s="289"/>
      <c r="E255" s="290"/>
      <c r="F255" s="289"/>
      <c r="L255" s="216"/>
      <c r="M255" s="216"/>
      <c r="Q255" s="216"/>
      <c r="R255" s="216"/>
      <c r="S255" s="216"/>
      <c r="T255" s="216"/>
      <c r="X255" s="216"/>
      <c r="Y255" s="147"/>
      <c r="Z255" s="147"/>
      <c r="AA255" s="147"/>
      <c r="AB255" s="147"/>
      <c r="AC255" s="147"/>
      <c r="AD255" s="147"/>
      <c r="AE255" s="147"/>
      <c r="AF255" s="147"/>
      <c r="AG255" s="147"/>
      <c r="AH255" s="147"/>
      <c r="AI255" s="147"/>
      <c r="AJ255" s="150"/>
      <c r="AK255" s="147"/>
      <c r="AL255" s="148"/>
      <c r="AM255" s="148"/>
      <c r="AN255" s="148"/>
      <c r="AO255" s="148"/>
      <c r="AP255" s="491"/>
      <c r="AQ255" s="491"/>
      <c r="AR255" s="360"/>
      <c r="AS255" s="360"/>
      <c r="AT255" s="360"/>
      <c r="AU255" s="360"/>
      <c r="AV255" s="360"/>
      <c r="AW255" s="292"/>
      <c r="AX255" s="292"/>
      <c r="CC255" s="352" t="s">
        <v>135</v>
      </c>
      <c r="CD255" s="333" t="s">
        <v>113</v>
      </c>
      <c r="CE255" s="333">
        <v>2</v>
      </c>
      <c r="CG255" s="333" t="s">
        <v>54</v>
      </c>
      <c r="CH255" s="137"/>
      <c r="CK255" s="137"/>
      <c r="CP255" s="137"/>
      <c r="CQ255" s="296"/>
      <c r="CW255" s="296"/>
      <c r="CX255" s="321"/>
      <c r="CY255" s="137"/>
      <c r="CZ255" s="137"/>
      <c r="DD255" s="138"/>
      <c r="DE255" s="137"/>
      <c r="DF255" s="297"/>
      <c r="DH255" s="138"/>
      <c r="DJ255" s="138"/>
      <c r="DK255" s="139"/>
      <c r="ED255" s="216"/>
      <c r="EE255" s="216"/>
      <c r="EF255" s="216"/>
      <c r="EG255" s="216"/>
      <c r="EH255" s="216"/>
      <c r="EI255" s="216"/>
      <c r="EJ255" s="216"/>
    </row>
    <row r="256" spans="2:140" ht="30" customHeight="1" x14ac:dyDescent="0.25">
      <c r="B256" s="288"/>
      <c r="C256" s="288"/>
      <c r="D256" s="289"/>
      <c r="E256" s="290"/>
      <c r="F256" s="289"/>
      <c r="L256" s="216"/>
      <c r="M256" s="216"/>
      <c r="Q256" s="216"/>
      <c r="R256" s="216"/>
      <c r="S256" s="216"/>
      <c r="T256" s="216"/>
      <c r="X256" s="216"/>
      <c r="Y256" s="147"/>
      <c r="Z256" s="147"/>
      <c r="AA256" s="147"/>
      <c r="AB256" s="147"/>
      <c r="AC256" s="147"/>
      <c r="AD256" s="147"/>
      <c r="AE256" s="147"/>
      <c r="AF256" s="147"/>
      <c r="AG256" s="147"/>
      <c r="AH256" s="147"/>
      <c r="AI256" s="147"/>
      <c r="AJ256" s="150"/>
      <c r="AK256" s="147"/>
      <c r="AL256" s="148"/>
      <c r="AM256" s="148"/>
      <c r="AN256" s="148"/>
      <c r="AO256" s="148"/>
      <c r="AP256" s="491"/>
      <c r="AQ256" s="491"/>
      <c r="AR256" s="360"/>
      <c r="AS256" s="360"/>
      <c r="AT256" s="360"/>
      <c r="AU256" s="360"/>
      <c r="AV256" s="360"/>
      <c r="AW256" s="292"/>
      <c r="AX256" s="292"/>
      <c r="CC256" s="353" t="s">
        <v>263</v>
      </c>
      <c r="CD256" s="333" t="s">
        <v>113</v>
      </c>
      <c r="CE256" s="333">
        <v>2</v>
      </c>
      <c r="CG256" s="333" t="s">
        <v>55</v>
      </c>
      <c r="CH256" s="333" t="s">
        <v>18</v>
      </c>
      <c r="CI256" s="333" t="s">
        <v>20</v>
      </c>
      <c r="CJ256" s="333" t="s">
        <v>21</v>
      </c>
      <c r="CK256" s="333" t="s">
        <v>22</v>
      </c>
      <c r="CL256" s="333" t="s">
        <v>23</v>
      </c>
      <c r="CM256" s="333" t="s">
        <v>24</v>
      </c>
      <c r="CP256" s="137"/>
      <c r="CQ256" s="296"/>
      <c r="CW256" s="296"/>
      <c r="CX256" s="321"/>
      <c r="CY256" s="137"/>
      <c r="CZ256" s="137"/>
      <c r="DD256" s="138"/>
      <c r="DE256" s="137"/>
      <c r="DF256" s="297"/>
      <c r="DH256" s="138"/>
      <c r="DJ256" s="138"/>
      <c r="DK256" s="139"/>
      <c r="ED256" s="216"/>
      <c r="EE256" s="216"/>
      <c r="EF256" s="216"/>
      <c r="EG256" s="216"/>
      <c r="EH256" s="216"/>
      <c r="EI256" s="216"/>
      <c r="EJ256" s="216"/>
    </row>
    <row r="257" spans="4:140" ht="30" customHeight="1" x14ac:dyDescent="0.25">
      <c r="D257" s="289"/>
      <c r="E257" s="290"/>
      <c r="F257" s="289"/>
      <c r="L257" s="216"/>
      <c r="M257" s="216"/>
      <c r="Q257" s="216"/>
      <c r="R257" s="216"/>
      <c r="S257" s="216"/>
      <c r="T257" s="216"/>
      <c r="X257" s="216"/>
      <c r="Y257" s="147"/>
      <c r="Z257" s="147"/>
      <c r="AA257" s="147"/>
      <c r="AB257" s="147"/>
      <c r="AC257" s="147"/>
      <c r="AD257" s="147"/>
      <c r="AE257" s="147"/>
      <c r="AF257" s="147"/>
      <c r="AG257" s="147"/>
      <c r="AH257" s="147"/>
      <c r="AI257" s="147"/>
      <c r="AJ257" s="150"/>
      <c r="AK257" s="147"/>
      <c r="AL257" s="148"/>
      <c r="AM257" s="148"/>
      <c r="AN257" s="148"/>
      <c r="AO257" s="148"/>
      <c r="AP257" s="491"/>
      <c r="AQ257" s="491"/>
      <c r="AR257" s="360"/>
      <c r="AS257" s="360"/>
      <c r="AT257" s="360"/>
      <c r="AU257" s="360"/>
      <c r="AV257" s="360"/>
      <c r="AW257" s="292"/>
      <c r="AX257" s="292"/>
      <c r="CC257" s="332" t="s">
        <v>258</v>
      </c>
      <c r="CD257" s="333" t="s">
        <v>113</v>
      </c>
      <c r="CE257" s="333">
        <v>2</v>
      </c>
      <c r="CG257" s="333" t="s">
        <v>56</v>
      </c>
      <c r="CH257" s="333" t="s">
        <v>19</v>
      </c>
      <c r="CI257" s="333" t="s">
        <v>25</v>
      </c>
      <c r="CJ257" s="333" t="s">
        <v>26</v>
      </c>
      <c r="CP257" s="137"/>
      <c r="CQ257" s="296"/>
      <c r="CW257" s="296"/>
      <c r="CX257" s="321"/>
      <c r="CY257" s="137"/>
      <c r="CZ257" s="137"/>
      <c r="DD257" s="138"/>
      <c r="DE257" s="137"/>
      <c r="DF257" s="297"/>
      <c r="DH257" s="138"/>
      <c r="DJ257" s="138"/>
      <c r="DK257" s="139"/>
      <c r="ED257" s="216"/>
      <c r="EE257" s="216"/>
      <c r="EF257" s="216"/>
      <c r="EG257" s="216"/>
      <c r="EH257" s="216"/>
      <c r="EI257" s="216"/>
      <c r="EJ257" s="216"/>
    </row>
    <row r="258" spans="4:140" ht="30" customHeight="1" x14ac:dyDescent="0.25">
      <c r="D258" s="289"/>
      <c r="E258" s="290"/>
      <c r="F258" s="289"/>
      <c r="L258" s="216"/>
      <c r="M258" s="216"/>
      <c r="Q258" s="216"/>
      <c r="R258" s="216"/>
      <c r="S258" s="216"/>
      <c r="T258" s="216"/>
      <c r="X258" s="216"/>
      <c r="Y258" s="147"/>
      <c r="Z258" s="147"/>
      <c r="AA258" s="147"/>
      <c r="AB258" s="147"/>
      <c r="AC258" s="147"/>
      <c r="AD258" s="147"/>
      <c r="AE258" s="147"/>
      <c r="AF258" s="147"/>
      <c r="AG258" s="147"/>
      <c r="AH258" s="147"/>
      <c r="AI258" s="147"/>
      <c r="AJ258" s="150"/>
      <c r="AK258" s="147"/>
      <c r="AL258" s="148"/>
      <c r="AM258" s="148"/>
      <c r="AN258" s="148"/>
      <c r="AO258" s="148"/>
      <c r="AP258" s="491"/>
      <c r="AQ258" s="491"/>
      <c r="AR258" s="360"/>
      <c r="AS258" s="360"/>
      <c r="AT258" s="360"/>
      <c r="AU258" s="360"/>
      <c r="AV258" s="360"/>
      <c r="AW258" s="292"/>
      <c r="AX258" s="292"/>
      <c r="CC258" s="354" t="s">
        <v>271</v>
      </c>
      <c r="CD258" s="333" t="s">
        <v>113</v>
      </c>
      <c r="CE258" s="333">
        <v>2</v>
      </c>
      <c r="CG258" s="333" t="s">
        <v>57</v>
      </c>
      <c r="CH258" s="333" t="s">
        <v>28</v>
      </c>
      <c r="CK258" s="137"/>
      <c r="CP258" s="137"/>
      <c r="CQ258" s="296"/>
      <c r="CW258" s="296"/>
      <c r="CX258" s="321"/>
      <c r="CY258" s="137"/>
      <c r="CZ258" s="137"/>
      <c r="DD258" s="138"/>
      <c r="DE258" s="137"/>
      <c r="DF258" s="297"/>
      <c r="DH258" s="138"/>
      <c r="DJ258" s="138"/>
      <c r="DK258" s="139"/>
      <c r="ED258" s="216"/>
      <c r="EE258" s="216"/>
      <c r="EF258" s="216"/>
      <c r="EG258" s="216"/>
      <c r="EH258" s="216"/>
      <c r="EI258" s="216"/>
      <c r="EJ258" s="216"/>
    </row>
    <row r="259" spans="4:140" ht="30" customHeight="1" x14ac:dyDescent="0.25">
      <c r="D259" s="289"/>
      <c r="E259" s="290"/>
      <c r="F259" s="289"/>
      <c r="L259" s="216"/>
      <c r="M259" s="216"/>
      <c r="Q259" s="216"/>
      <c r="R259" s="216"/>
      <c r="S259" s="216"/>
      <c r="T259" s="216"/>
      <c r="X259" s="216"/>
      <c r="Y259" s="147"/>
      <c r="Z259" s="147"/>
      <c r="AA259" s="147"/>
      <c r="AB259" s="147"/>
      <c r="AC259" s="147"/>
      <c r="AD259" s="147"/>
      <c r="AE259" s="147"/>
      <c r="AF259" s="147"/>
      <c r="AG259" s="147"/>
      <c r="AH259" s="147"/>
      <c r="AI259" s="147"/>
      <c r="AJ259" s="150"/>
      <c r="AK259" s="147"/>
      <c r="AL259" s="148"/>
      <c r="AM259" s="148"/>
      <c r="AN259" s="148"/>
      <c r="AO259" s="148"/>
      <c r="AP259" s="491"/>
      <c r="AQ259" s="491"/>
      <c r="AR259" s="360"/>
      <c r="AS259" s="360"/>
      <c r="AT259" s="360"/>
      <c r="AU259" s="360"/>
      <c r="AV259" s="360"/>
      <c r="AW259" s="292"/>
      <c r="AX259" s="292"/>
      <c r="CC259" s="355" t="s">
        <v>288</v>
      </c>
      <c r="CD259" s="333" t="s">
        <v>113</v>
      </c>
      <c r="CE259" s="333">
        <v>2</v>
      </c>
      <c r="CG259" s="333" t="s">
        <v>58</v>
      </c>
      <c r="CH259" s="137"/>
      <c r="CK259" s="137"/>
      <c r="CP259" s="137"/>
      <c r="CQ259" s="296"/>
      <c r="CW259" s="296"/>
      <c r="CX259" s="321"/>
      <c r="CY259" s="137"/>
      <c r="CZ259" s="137"/>
      <c r="DD259" s="138"/>
      <c r="DE259" s="137"/>
      <c r="DF259" s="297"/>
      <c r="DH259" s="138"/>
      <c r="DJ259" s="138"/>
      <c r="DK259" s="139"/>
      <c r="ED259" s="216"/>
      <c r="EE259" s="216"/>
      <c r="EF259" s="216"/>
      <c r="EG259" s="216"/>
      <c r="EH259" s="216"/>
      <c r="EI259" s="216"/>
      <c r="EJ259" s="216"/>
    </row>
    <row r="260" spans="4:140" ht="30" customHeight="1" x14ac:dyDescent="0.25">
      <c r="D260" s="289"/>
      <c r="E260" s="290"/>
      <c r="F260" s="289"/>
      <c r="L260" s="216"/>
      <c r="M260" s="216"/>
      <c r="Q260" s="216"/>
      <c r="R260" s="216"/>
      <c r="S260" s="216"/>
      <c r="T260" s="216"/>
      <c r="X260" s="216"/>
      <c r="Y260" s="147"/>
      <c r="Z260" s="147"/>
      <c r="AA260" s="147"/>
      <c r="AB260" s="147"/>
      <c r="AC260" s="147"/>
      <c r="AD260" s="147"/>
      <c r="AE260" s="147"/>
      <c r="AF260" s="147"/>
      <c r="AG260" s="147"/>
      <c r="AH260" s="147"/>
      <c r="AI260" s="147"/>
      <c r="AJ260" s="150"/>
      <c r="AK260" s="147"/>
      <c r="AL260" s="148"/>
      <c r="AM260" s="148"/>
      <c r="AN260" s="148"/>
      <c r="AO260" s="148"/>
      <c r="AP260" s="491"/>
      <c r="AQ260" s="491"/>
      <c r="AR260" s="360"/>
      <c r="AS260" s="360"/>
      <c r="AT260" s="360"/>
      <c r="AU260" s="360"/>
      <c r="AV260" s="360"/>
      <c r="AW260" s="292"/>
      <c r="AX260" s="292"/>
      <c r="CC260" s="356" t="s">
        <v>252</v>
      </c>
      <c r="CD260" s="333" t="s">
        <v>113</v>
      </c>
      <c r="CE260" s="333">
        <v>2</v>
      </c>
      <c r="CG260" s="333" t="s">
        <v>59</v>
      </c>
      <c r="CH260" s="137"/>
      <c r="CK260" s="137"/>
      <c r="CP260" s="137"/>
      <c r="CQ260" s="296"/>
      <c r="CW260" s="296"/>
      <c r="CX260" s="321"/>
      <c r="CY260" s="137"/>
      <c r="CZ260" s="137"/>
      <c r="DD260" s="138"/>
      <c r="DE260" s="137"/>
      <c r="DF260" s="297"/>
      <c r="DH260" s="138"/>
      <c r="DJ260" s="138"/>
      <c r="DK260" s="139"/>
      <c r="ED260" s="216"/>
      <c r="EE260" s="216"/>
      <c r="EF260" s="216"/>
      <c r="EG260" s="216"/>
      <c r="EH260" s="216"/>
      <c r="EI260" s="216"/>
      <c r="EJ260" s="216"/>
    </row>
    <row r="261" spans="4:140" ht="30" customHeight="1" x14ac:dyDescent="0.25">
      <c r="D261" s="289"/>
      <c r="E261" s="290"/>
      <c r="F261" s="289"/>
      <c r="L261" s="216"/>
      <c r="M261" s="216"/>
      <c r="Q261" s="216"/>
      <c r="R261" s="216"/>
      <c r="S261" s="216"/>
      <c r="T261" s="216"/>
      <c r="X261" s="216"/>
      <c r="Y261" s="147"/>
      <c r="Z261" s="147"/>
      <c r="AA261" s="147"/>
      <c r="AB261" s="147"/>
      <c r="AC261" s="147"/>
      <c r="AD261" s="147"/>
      <c r="AE261" s="147"/>
      <c r="AF261" s="147"/>
      <c r="AG261" s="147"/>
      <c r="AH261" s="147"/>
      <c r="AI261" s="147"/>
      <c r="AJ261" s="150"/>
      <c r="AK261" s="148"/>
      <c r="AL261" s="148"/>
      <c r="AM261" s="148"/>
      <c r="AN261" s="148"/>
      <c r="AO261" s="148"/>
      <c r="AP261" s="491"/>
      <c r="AQ261" s="491"/>
      <c r="AR261" s="360"/>
      <c r="AS261" s="360"/>
      <c r="AT261" s="360"/>
      <c r="AU261" s="360"/>
      <c r="AV261" s="360"/>
      <c r="AW261" s="292"/>
      <c r="AX261" s="292"/>
      <c r="CC261" s="350" t="s">
        <v>129</v>
      </c>
      <c r="CD261" s="333" t="s">
        <v>96</v>
      </c>
      <c r="CE261" s="333">
        <v>3</v>
      </c>
      <c r="CG261" s="333" t="s">
        <v>60</v>
      </c>
      <c r="ED261" s="216"/>
      <c r="EE261" s="216"/>
      <c r="EF261" s="216"/>
      <c r="EG261" s="216"/>
      <c r="EH261" s="216"/>
      <c r="EI261" s="216"/>
      <c r="EJ261" s="216"/>
    </row>
    <row r="262" spans="4:140" ht="30" customHeight="1" x14ac:dyDescent="0.25">
      <c r="D262" s="289"/>
      <c r="E262" s="290"/>
      <c r="F262" s="289"/>
      <c r="L262" s="216"/>
      <c r="M262" s="216"/>
      <c r="Q262" s="216"/>
      <c r="R262" s="216"/>
      <c r="S262" s="216"/>
      <c r="T262" s="216"/>
      <c r="X262" s="216"/>
      <c r="Y262" s="147"/>
      <c r="Z262" s="147"/>
      <c r="AA262" s="147"/>
      <c r="AB262" s="147"/>
      <c r="AC262" s="147"/>
      <c r="AD262" s="147"/>
      <c r="AE262" s="147"/>
      <c r="AF262" s="147"/>
      <c r="AG262" s="147"/>
      <c r="AH262" s="147"/>
      <c r="AI262" s="147"/>
      <c r="AJ262" s="150"/>
      <c r="AK262" s="148"/>
      <c r="AL262" s="148"/>
      <c r="AM262" s="148"/>
      <c r="AN262" s="148"/>
      <c r="AO262" s="148"/>
      <c r="AP262" s="491"/>
      <c r="AQ262" s="491"/>
      <c r="AR262" s="360"/>
      <c r="AS262" s="360"/>
      <c r="AT262" s="360"/>
      <c r="AU262" s="360"/>
      <c r="AV262" s="360"/>
      <c r="AW262" s="292"/>
      <c r="AX262" s="292"/>
      <c r="CC262" s="351" t="s">
        <v>278</v>
      </c>
      <c r="CD262" s="333" t="s">
        <v>96</v>
      </c>
      <c r="CE262" s="333">
        <v>3</v>
      </c>
      <c r="CG262" s="319" t="s">
        <v>61</v>
      </c>
      <c r="ED262" s="216"/>
      <c r="EE262" s="216"/>
      <c r="EF262" s="216"/>
      <c r="EG262" s="216"/>
      <c r="EH262" s="216"/>
      <c r="EI262" s="216"/>
      <c r="EJ262" s="216"/>
    </row>
    <row r="263" spans="4:140" ht="30" customHeight="1" x14ac:dyDescent="0.25">
      <c r="D263" s="289"/>
      <c r="E263" s="290"/>
      <c r="F263" s="289"/>
      <c r="L263" s="216"/>
      <c r="M263" s="216"/>
      <c r="Q263" s="216"/>
      <c r="R263" s="216"/>
      <c r="S263" s="216"/>
      <c r="T263" s="216"/>
      <c r="X263" s="216"/>
      <c r="Y263" s="147"/>
      <c r="Z263" s="147"/>
      <c r="AA263" s="147"/>
      <c r="AB263" s="147"/>
      <c r="AC263" s="147"/>
      <c r="AD263" s="147"/>
      <c r="AE263" s="147"/>
      <c r="AF263" s="147"/>
      <c r="AG263" s="147"/>
      <c r="AH263" s="147"/>
      <c r="AI263" s="147"/>
      <c r="AJ263" s="150"/>
      <c r="AK263" s="148"/>
      <c r="AL263" s="148"/>
      <c r="AM263" s="148"/>
      <c r="AN263" s="148"/>
      <c r="AO263" s="148"/>
      <c r="AP263" s="491"/>
      <c r="AQ263" s="491"/>
      <c r="AR263" s="360"/>
      <c r="AS263" s="360"/>
      <c r="AT263" s="360"/>
      <c r="AU263" s="360"/>
      <c r="AV263" s="360"/>
      <c r="AW263" s="292"/>
      <c r="AX263" s="292"/>
      <c r="CC263" s="352" t="s">
        <v>137</v>
      </c>
      <c r="CD263" s="333" t="s">
        <v>96</v>
      </c>
      <c r="CE263" s="333">
        <v>3</v>
      </c>
      <c r="CG263" s="319" t="s">
        <v>62</v>
      </c>
      <c r="ED263" s="216"/>
      <c r="EE263" s="216"/>
      <c r="EF263" s="216"/>
      <c r="EG263" s="216"/>
      <c r="EH263" s="216"/>
      <c r="EI263" s="216"/>
      <c r="EJ263" s="216"/>
    </row>
    <row r="264" spans="4:140" ht="30" customHeight="1" x14ac:dyDescent="0.25">
      <c r="D264" s="289"/>
      <c r="E264" s="290"/>
      <c r="F264" s="289"/>
      <c r="L264" s="216"/>
      <c r="M264" s="216"/>
      <c r="Q264" s="216"/>
      <c r="R264" s="216"/>
      <c r="S264" s="216"/>
      <c r="T264" s="216"/>
      <c r="X264" s="216"/>
      <c r="Y264" s="147"/>
      <c r="Z264" s="147"/>
      <c r="AA264" s="147"/>
      <c r="AB264" s="147"/>
      <c r="AC264" s="147"/>
      <c r="AD264" s="147"/>
      <c r="AE264" s="147"/>
      <c r="AF264" s="147"/>
      <c r="AG264" s="147"/>
      <c r="AH264" s="147"/>
      <c r="AI264" s="147"/>
      <c r="AJ264" s="150"/>
      <c r="AK264" s="148"/>
      <c r="AL264" s="148"/>
      <c r="AM264" s="148"/>
      <c r="AN264" s="148"/>
      <c r="AO264" s="148"/>
      <c r="AP264" s="491"/>
      <c r="AQ264" s="491"/>
      <c r="AR264" s="360"/>
      <c r="AS264" s="360"/>
      <c r="AT264" s="360"/>
      <c r="AU264" s="360"/>
      <c r="AV264" s="360"/>
      <c r="AW264" s="292"/>
      <c r="AX264" s="292"/>
      <c r="CC264" s="353" t="s">
        <v>264</v>
      </c>
      <c r="CD264" s="333" t="s">
        <v>96</v>
      </c>
      <c r="CE264" s="333">
        <v>3</v>
      </c>
      <c r="CG264" s="319" t="s">
        <v>63</v>
      </c>
      <c r="ED264" s="216"/>
      <c r="EE264" s="216"/>
      <c r="EF264" s="216"/>
      <c r="EG264" s="216"/>
      <c r="EH264" s="216"/>
      <c r="EI264" s="216"/>
      <c r="EJ264" s="216"/>
    </row>
    <row r="265" spans="4:140" ht="30" customHeight="1" x14ac:dyDescent="0.25">
      <c r="D265" s="289"/>
      <c r="E265" s="290"/>
      <c r="F265" s="289"/>
      <c r="L265" s="216"/>
      <c r="M265" s="216"/>
      <c r="Q265" s="216"/>
      <c r="R265" s="216"/>
      <c r="S265" s="216"/>
      <c r="T265" s="216"/>
      <c r="X265" s="216"/>
      <c r="Y265" s="147"/>
      <c r="Z265" s="147"/>
      <c r="AA265" s="147"/>
      <c r="AB265" s="147"/>
      <c r="AC265" s="147"/>
      <c r="AD265" s="147"/>
      <c r="AE265" s="147"/>
      <c r="AF265" s="147"/>
      <c r="AG265" s="147"/>
      <c r="AH265" s="147"/>
      <c r="AI265" s="147"/>
      <c r="AJ265" s="150"/>
      <c r="AK265" s="148"/>
      <c r="AL265" s="148"/>
      <c r="AM265" s="148"/>
      <c r="AN265" s="148"/>
      <c r="AO265" s="148"/>
      <c r="AP265" s="491"/>
      <c r="AQ265" s="491"/>
      <c r="AR265" s="360"/>
      <c r="AS265" s="360"/>
      <c r="AT265" s="360"/>
      <c r="AU265" s="360"/>
      <c r="AV265" s="360"/>
      <c r="AW265" s="292"/>
      <c r="AX265" s="292"/>
      <c r="CC265" s="332" t="s">
        <v>260</v>
      </c>
      <c r="CD265" s="333" t="s">
        <v>96</v>
      </c>
      <c r="CE265" s="333">
        <v>3</v>
      </c>
      <c r="CG265" s="319" t="s">
        <v>64</v>
      </c>
      <c r="ED265" s="216"/>
      <c r="EE265" s="216"/>
      <c r="EF265" s="216"/>
      <c r="EG265" s="216"/>
      <c r="EH265" s="216"/>
      <c r="EI265" s="216"/>
      <c r="EJ265" s="216"/>
    </row>
    <row r="266" spans="4:140" ht="30" customHeight="1" x14ac:dyDescent="0.25">
      <c r="D266" s="289"/>
      <c r="E266" s="290"/>
      <c r="F266" s="289"/>
      <c r="L266" s="216"/>
      <c r="M266" s="216"/>
      <c r="Q266" s="216"/>
      <c r="R266" s="216"/>
      <c r="S266" s="216"/>
      <c r="T266" s="216"/>
      <c r="X266" s="216"/>
      <c r="AP266" s="491"/>
      <c r="AQ266" s="491"/>
      <c r="AR266" s="360"/>
      <c r="AS266" s="360"/>
      <c r="AT266" s="360"/>
      <c r="AU266" s="360"/>
      <c r="AV266" s="360"/>
      <c r="AW266" s="292"/>
      <c r="AX266" s="292"/>
      <c r="CC266" s="354" t="s">
        <v>272</v>
      </c>
      <c r="CD266" s="333" t="s">
        <v>96</v>
      </c>
      <c r="CE266" s="333">
        <v>3</v>
      </c>
      <c r="CG266" s="319" t="s">
        <v>65</v>
      </c>
      <c r="ED266" s="216"/>
      <c r="EE266" s="216"/>
      <c r="EF266" s="216"/>
      <c r="EG266" s="216"/>
      <c r="EH266" s="216"/>
      <c r="EI266" s="216"/>
      <c r="EJ266" s="216"/>
    </row>
    <row r="267" spans="4:140" ht="30" customHeight="1" x14ac:dyDescent="0.25">
      <c r="D267" s="289"/>
      <c r="E267" s="290"/>
      <c r="F267" s="289"/>
      <c r="L267" s="216"/>
      <c r="M267" s="216"/>
      <c r="Q267" s="216"/>
      <c r="R267" s="216"/>
      <c r="S267" s="216"/>
      <c r="T267" s="216"/>
      <c r="X267" s="216"/>
      <c r="AP267" s="491"/>
      <c r="AQ267" s="491"/>
      <c r="AR267" s="360"/>
      <c r="AS267" s="360"/>
      <c r="AT267" s="360"/>
      <c r="AU267" s="360"/>
      <c r="AV267" s="360"/>
      <c r="AW267" s="292"/>
      <c r="AX267" s="292"/>
      <c r="CC267" s="355" t="s">
        <v>285</v>
      </c>
      <c r="CD267" s="333" t="s">
        <v>96</v>
      </c>
      <c r="CE267" s="333">
        <v>3</v>
      </c>
      <c r="CG267" s="319" t="s">
        <v>66</v>
      </c>
      <c r="ED267" s="216"/>
      <c r="EE267" s="216"/>
      <c r="EF267" s="216"/>
      <c r="EG267" s="216"/>
      <c r="EH267" s="216"/>
      <c r="EI267" s="216"/>
      <c r="EJ267" s="216"/>
    </row>
    <row r="268" spans="4:140" ht="30" customHeight="1" x14ac:dyDescent="0.25">
      <c r="D268" s="289"/>
      <c r="E268" s="290"/>
      <c r="F268" s="289"/>
      <c r="L268" s="216"/>
      <c r="M268" s="216"/>
      <c r="Q268" s="216"/>
      <c r="R268" s="216"/>
      <c r="S268" s="216"/>
      <c r="T268" s="216"/>
      <c r="X268" s="216"/>
      <c r="AP268" s="491"/>
      <c r="AQ268" s="491"/>
      <c r="AR268" s="360"/>
      <c r="AS268" s="360"/>
      <c r="AT268" s="360"/>
      <c r="AU268" s="360"/>
      <c r="AV268" s="360"/>
      <c r="AW268" s="292"/>
      <c r="AX268" s="292"/>
      <c r="CC268" s="356" t="s">
        <v>253</v>
      </c>
      <c r="CD268" s="333" t="s">
        <v>96</v>
      </c>
      <c r="CE268" s="333">
        <v>3</v>
      </c>
      <c r="CG268" s="319" t="s">
        <v>67</v>
      </c>
      <c r="ED268" s="216"/>
      <c r="EE268" s="216"/>
      <c r="EF268" s="216"/>
      <c r="EG268" s="216"/>
      <c r="EH268" s="216"/>
      <c r="EI268" s="216"/>
      <c r="EJ268" s="216"/>
    </row>
    <row r="269" spans="4:140" ht="30" customHeight="1" x14ac:dyDescent="0.25">
      <c r="D269" s="289"/>
      <c r="E269" s="290"/>
      <c r="F269" s="289"/>
      <c r="L269" s="216"/>
      <c r="M269" s="216"/>
      <c r="Q269" s="216"/>
      <c r="R269" s="216"/>
      <c r="S269" s="216"/>
      <c r="T269" s="216"/>
      <c r="X269" s="216"/>
      <c r="AP269" s="491"/>
      <c r="AQ269" s="491"/>
      <c r="AR269" s="360"/>
      <c r="AS269" s="360"/>
      <c r="AT269" s="360"/>
      <c r="AU269" s="360"/>
      <c r="AV269" s="360"/>
      <c r="AW269" s="292"/>
      <c r="AX269" s="292"/>
      <c r="CC269" s="350" t="s">
        <v>130</v>
      </c>
      <c r="CD269" s="333" t="s">
        <v>114</v>
      </c>
      <c r="CE269" s="333">
        <v>4</v>
      </c>
      <c r="CG269" s="333" t="s">
        <v>68</v>
      </c>
      <c r="ED269" s="216"/>
      <c r="EE269" s="216"/>
      <c r="EF269" s="216"/>
      <c r="EG269" s="216"/>
      <c r="EH269" s="216"/>
      <c r="EI269" s="216"/>
      <c r="EJ269" s="216"/>
    </row>
    <row r="270" spans="4:140" ht="30" customHeight="1" x14ac:dyDescent="0.25">
      <c r="D270" s="289"/>
      <c r="E270" s="290"/>
      <c r="F270" s="289"/>
      <c r="L270" s="216"/>
      <c r="M270" s="216"/>
      <c r="Q270" s="216"/>
      <c r="R270" s="216"/>
      <c r="S270" s="216"/>
      <c r="T270" s="216"/>
      <c r="X270" s="216"/>
      <c r="AP270" s="491"/>
      <c r="AQ270" s="491"/>
      <c r="AR270" s="360"/>
      <c r="AS270" s="360"/>
      <c r="AT270" s="360"/>
      <c r="AU270" s="360"/>
      <c r="AV270" s="360"/>
      <c r="AW270" s="292"/>
      <c r="AX270" s="292"/>
      <c r="CC270" s="351" t="s">
        <v>279</v>
      </c>
      <c r="CD270" s="333" t="s">
        <v>114</v>
      </c>
      <c r="CE270" s="333">
        <v>4</v>
      </c>
      <c r="CG270" s="333" t="s">
        <v>69</v>
      </c>
      <c r="ED270" s="216"/>
      <c r="EE270" s="216"/>
      <c r="EF270" s="216"/>
      <c r="EG270" s="216"/>
      <c r="EH270" s="216"/>
      <c r="EI270" s="216"/>
      <c r="EJ270" s="216"/>
    </row>
    <row r="271" spans="4:140" ht="30" customHeight="1" x14ac:dyDescent="0.25">
      <c r="D271" s="289"/>
      <c r="E271" s="290"/>
      <c r="F271" s="289"/>
      <c r="L271" s="216"/>
      <c r="M271" s="216"/>
      <c r="Q271" s="216"/>
      <c r="R271" s="216"/>
      <c r="S271" s="216"/>
      <c r="T271" s="216"/>
      <c r="X271" s="216"/>
      <c r="Y271" s="216"/>
      <c r="Z271" s="216"/>
      <c r="AA271" s="216"/>
      <c r="AB271" s="216"/>
      <c r="AC271" s="216"/>
      <c r="AD271" s="216"/>
      <c r="AE271" s="216"/>
      <c r="AF271" s="216"/>
      <c r="AG271" s="216"/>
      <c r="AH271" s="216"/>
      <c r="AI271" s="216"/>
      <c r="AJ271" s="216"/>
      <c r="AP271" s="491"/>
      <c r="AQ271" s="491"/>
      <c r="AR271" s="360"/>
      <c r="AS271" s="360"/>
      <c r="AT271" s="360"/>
      <c r="AU271" s="360"/>
      <c r="AV271" s="360"/>
      <c r="AW271" s="292"/>
      <c r="AX271" s="292"/>
      <c r="CC271" s="352" t="s">
        <v>138</v>
      </c>
      <c r="CD271" s="333" t="s">
        <v>114</v>
      </c>
      <c r="CE271" s="333">
        <v>4</v>
      </c>
      <c r="CG271" s="333" t="s">
        <v>70</v>
      </c>
      <c r="ED271" s="216"/>
      <c r="EE271" s="216"/>
      <c r="EF271" s="216"/>
      <c r="EG271" s="216"/>
      <c r="EH271" s="216"/>
      <c r="EI271" s="216"/>
      <c r="EJ271" s="216"/>
    </row>
    <row r="272" spans="4:140" ht="30" customHeight="1" x14ac:dyDescent="0.25">
      <c r="D272" s="289"/>
      <c r="E272" s="290"/>
      <c r="F272" s="289"/>
      <c r="L272" s="216"/>
      <c r="M272" s="216"/>
      <c r="Q272" s="216"/>
      <c r="R272" s="216"/>
      <c r="S272" s="216"/>
      <c r="T272" s="216"/>
      <c r="X272" s="216"/>
      <c r="Y272" s="216"/>
      <c r="Z272" s="216"/>
      <c r="AA272" s="216"/>
      <c r="AB272" s="216"/>
      <c r="AC272" s="216"/>
      <c r="AD272" s="216"/>
      <c r="AE272" s="216"/>
      <c r="AF272" s="216"/>
      <c r="AG272" s="216"/>
      <c r="AH272" s="216"/>
      <c r="AI272" s="216"/>
      <c r="AJ272" s="216"/>
      <c r="AP272" s="491"/>
      <c r="AQ272" s="491"/>
      <c r="AR272" s="360"/>
      <c r="AS272" s="360"/>
      <c r="AT272" s="360"/>
      <c r="AU272" s="360"/>
      <c r="AV272" s="360"/>
      <c r="AW272" s="292"/>
      <c r="AX272" s="292"/>
      <c r="CC272" s="353" t="s">
        <v>265</v>
      </c>
      <c r="CD272" s="333" t="s">
        <v>114</v>
      </c>
      <c r="CE272" s="333">
        <v>4</v>
      </c>
      <c r="CG272" s="333" t="s">
        <v>71</v>
      </c>
      <c r="ED272" s="216"/>
      <c r="EE272" s="216"/>
      <c r="EF272" s="216"/>
      <c r="EG272" s="216"/>
      <c r="EH272" s="216"/>
      <c r="EI272" s="216"/>
      <c r="EJ272" s="216"/>
    </row>
    <row r="273" spans="4:140" ht="30" customHeight="1" x14ac:dyDescent="0.25">
      <c r="D273" s="289"/>
      <c r="E273" s="290"/>
      <c r="F273" s="289"/>
      <c r="L273" s="216"/>
      <c r="M273" s="216"/>
      <c r="Q273" s="216"/>
      <c r="R273" s="216"/>
      <c r="S273" s="216"/>
      <c r="T273" s="216"/>
      <c r="X273" s="216"/>
      <c r="Y273" s="216"/>
      <c r="Z273" s="216"/>
      <c r="AA273" s="216"/>
      <c r="AB273" s="216"/>
      <c r="AC273" s="216"/>
      <c r="AD273" s="216"/>
      <c r="AE273" s="216"/>
      <c r="AF273" s="216"/>
      <c r="AG273" s="216"/>
      <c r="AH273" s="216"/>
      <c r="AI273" s="216"/>
      <c r="AJ273" s="216"/>
      <c r="AP273" s="491"/>
      <c r="AQ273" s="491"/>
      <c r="AR273" s="360"/>
      <c r="AS273" s="360"/>
      <c r="AT273" s="360"/>
      <c r="AU273" s="360"/>
      <c r="AV273" s="360"/>
      <c r="AW273" s="292"/>
      <c r="AX273" s="292"/>
      <c r="CC273" s="332" t="s">
        <v>141</v>
      </c>
      <c r="CD273" s="333" t="s">
        <v>114</v>
      </c>
      <c r="CE273" s="333">
        <v>4</v>
      </c>
      <c r="CG273" s="333" t="s">
        <v>79</v>
      </c>
      <c r="ED273" s="216"/>
      <c r="EE273" s="216"/>
      <c r="EF273" s="216"/>
      <c r="EG273" s="216"/>
      <c r="EH273" s="216"/>
      <c r="EI273" s="216"/>
      <c r="EJ273" s="216"/>
    </row>
    <row r="274" spans="4:140" ht="30" customHeight="1" x14ac:dyDescent="0.25">
      <c r="D274" s="289"/>
      <c r="E274" s="290"/>
      <c r="F274" s="289"/>
      <c r="L274" s="216"/>
      <c r="M274" s="216"/>
      <c r="Q274" s="216"/>
      <c r="R274" s="216"/>
      <c r="S274" s="216"/>
      <c r="T274" s="216"/>
      <c r="X274" s="216"/>
      <c r="Y274" s="216"/>
      <c r="Z274" s="216"/>
      <c r="AA274" s="216"/>
      <c r="AB274" s="216"/>
      <c r="AC274" s="216"/>
      <c r="AD274" s="216"/>
      <c r="AE274" s="216"/>
      <c r="AF274" s="216"/>
      <c r="AG274" s="216"/>
      <c r="AH274" s="216"/>
      <c r="AI274" s="216"/>
      <c r="AJ274" s="216"/>
      <c r="AP274" s="491"/>
      <c r="AQ274" s="491"/>
      <c r="AR274" s="360"/>
      <c r="AS274" s="360"/>
      <c r="AT274" s="360"/>
      <c r="AU274" s="360"/>
      <c r="AV274" s="360"/>
      <c r="AW274" s="292"/>
      <c r="AX274" s="292"/>
      <c r="CC274" s="354" t="s">
        <v>273</v>
      </c>
      <c r="CD274" s="333" t="s">
        <v>114</v>
      </c>
      <c r="CE274" s="333">
        <v>4</v>
      </c>
      <c r="CG274" s="333" t="s">
        <v>80</v>
      </c>
      <c r="ED274" s="216"/>
      <c r="EE274" s="216"/>
      <c r="EF274" s="216"/>
      <c r="EG274" s="216"/>
      <c r="EH274" s="216"/>
      <c r="EI274" s="216"/>
      <c r="EJ274" s="216"/>
    </row>
    <row r="275" spans="4:140" ht="30" customHeight="1" x14ac:dyDescent="0.25">
      <c r="D275" s="289"/>
      <c r="E275" s="290"/>
      <c r="F275" s="289"/>
      <c r="L275" s="216"/>
      <c r="M275" s="216"/>
      <c r="Q275" s="216"/>
      <c r="R275" s="216"/>
      <c r="S275" s="216"/>
      <c r="T275" s="216"/>
      <c r="X275" s="216"/>
      <c r="Y275" s="216"/>
      <c r="Z275" s="216"/>
      <c r="AA275" s="216"/>
      <c r="AB275" s="216"/>
      <c r="AC275" s="216"/>
      <c r="AD275" s="216"/>
      <c r="AE275" s="216"/>
      <c r="AF275" s="216"/>
      <c r="AG275" s="216"/>
      <c r="AH275" s="216"/>
      <c r="AI275" s="216"/>
      <c r="AJ275" s="216"/>
      <c r="AP275" s="491"/>
      <c r="AQ275" s="491"/>
      <c r="AR275" s="360"/>
      <c r="AS275" s="360"/>
      <c r="AT275" s="360"/>
      <c r="AU275" s="360"/>
      <c r="AV275" s="360"/>
      <c r="AW275" s="292"/>
      <c r="AX275" s="292"/>
      <c r="CC275" s="355" t="s">
        <v>286</v>
      </c>
      <c r="CD275" s="333" t="s">
        <v>114</v>
      </c>
      <c r="CE275" s="333">
        <v>4</v>
      </c>
      <c r="CG275" s="333" t="s">
        <v>72</v>
      </c>
      <c r="CH275" s="333" t="s">
        <v>29</v>
      </c>
      <c r="DU275" s="216"/>
      <c r="DV275" s="216"/>
      <c r="DW275" s="216"/>
      <c r="DX275" s="216"/>
      <c r="DY275" s="216"/>
      <c r="DZ275" s="216"/>
      <c r="EA275" s="216"/>
      <c r="EB275" s="216"/>
      <c r="EC275" s="216"/>
      <c r="ED275" s="216"/>
      <c r="EE275" s="216"/>
      <c r="EF275" s="216"/>
      <c r="EG275" s="216"/>
      <c r="EH275" s="216"/>
      <c r="EI275" s="216"/>
      <c r="EJ275" s="216"/>
    </row>
    <row r="276" spans="4:140" ht="30" customHeight="1" x14ac:dyDescent="0.25">
      <c r="D276" s="289"/>
      <c r="E276" s="290"/>
      <c r="F276" s="289"/>
      <c r="L276" s="216"/>
      <c r="M276" s="216"/>
      <c r="Q276" s="216"/>
      <c r="R276" s="216"/>
      <c r="S276" s="216"/>
      <c r="T276" s="216"/>
      <c r="X276" s="216"/>
      <c r="Y276" s="216"/>
      <c r="Z276" s="216"/>
      <c r="AA276" s="216"/>
      <c r="AB276" s="216"/>
      <c r="AC276" s="216"/>
      <c r="AD276" s="216"/>
      <c r="AE276" s="216"/>
      <c r="AF276" s="216"/>
      <c r="AG276" s="216"/>
      <c r="AH276" s="216"/>
      <c r="AI276" s="216"/>
      <c r="AJ276" s="216"/>
      <c r="AP276" s="491"/>
      <c r="AQ276" s="491"/>
      <c r="AR276" s="360"/>
      <c r="AS276" s="360"/>
      <c r="AT276" s="360"/>
      <c r="AU276" s="360"/>
      <c r="AV276" s="360"/>
      <c r="AW276" s="292"/>
      <c r="AX276" s="292"/>
      <c r="CC276" s="356" t="s">
        <v>254</v>
      </c>
      <c r="CD276" s="333" t="s">
        <v>114</v>
      </c>
      <c r="CE276" s="333">
        <v>4</v>
      </c>
      <c r="CG276" s="333" t="s">
        <v>73</v>
      </c>
      <c r="CH276" s="333" t="s">
        <v>27</v>
      </c>
      <c r="DU276" s="216"/>
      <c r="DV276" s="216"/>
      <c r="DW276" s="216"/>
      <c r="DX276" s="216"/>
      <c r="DY276" s="216"/>
      <c r="DZ276" s="216"/>
      <c r="EA276" s="216"/>
      <c r="EB276" s="216"/>
      <c r="EC276" s="216"/>
      <c r="ED276" s="216"/>
      <c r="EE276" s="216"/>
      <c r="EF276" s="216"/>
      <c r="EG276" s="216"/>
      <c r="EH276" s="216"/>
      <c r="EI276" s="216"/>
      <c r="EJ276" s="216"/>
    </row>
    <row r="277" spans="4:140" ht="30" customHeight="1" x14ac:dyDescent="0.25">
      <c r="D277" s="289"/>
      <c r="E277" s="290"/>
      <c r="F277" s="289"/>
      <c r="L277" s="216"/>
      <c r="M277" s="216"/>
      <c r="Q277" s="216"/>
      <c r="R277" s="216"/>
      <c r="S277" s="216"/>
      <c r="T277" s="216"/>
      <c r="X277" s="216"/>
      <c r="Y277" s="216"/>
      <c r="Z277" s="216"/>
      <c r="AA277" s="216"/>
      <c r="AB277" s="216"/>
      <c r="AC277" s="216"/>
      <c r="AD277" s="216"/>
      <c r="AE277" s="216"/>
      <c r="AF277" s="216"/>
      <c r="AG277" s="216"/>
      <c r="AH277" s="216"/>
      <c r="AI277" s="216"/>
      <c r="AJ277" s="216"/>
      <c r="AP277" s="491"/>
      <c r="AQ277" s="491"/>
      <c r="AR277" s="360"/>
      <c r="AS277" s="360"/>
      <c r="AT277" s="360"/>
      <c r="AU277" s="360"/>
      <c r="AV277" s="360"/>
      <c r="AW277" s="292"/>
      <c r="AX277" s="292"/>
      <c r="CC277" s="362" t="s">
        <v>127</v>
      </c>
      <c r="CD277" s="333" t="s">
        <v>115</v>
      </c>
      <c r="CE277" s="333">
        <v>5</v>
      </c>
      <c r="CG277" s="333" t="s">
        <v>74</v>
      </c>
      <c r="DU277" s="216"/>
      <c r="DV277" s="216"/>
      <c r="DW277" s="216"/>
      <c r="DX277" s="216"/>
      <c r="DY277" s="216"/>
      <c r="DZ277" s="216"/>
      <c r="EA277" s="216"/>
      <c r="EB277" s="216"/>
      <c r="EC277" s="216"/>
      <c r="ED277" s="216"/>
      <c r="EE277" s="216"/>
      <c r="EF277" s="216"/>
      <c r="EG277" s="216"/>
      <c r="EH277" s="216"/>
      <c r="EI277" s="216"/>
      <c r="EJ277" s="216"/>
    </row>
    <row r="278" spans="4:140" ht="30" customHeight="1" x14ac:dyDescent="0.25">
      <c r="D278" s="289"/>
      <c r="E278" s="290"/>
      <c r="F278" s="289"/>
      <c r="L278" s="216"/>
      <c r="M278" s="216"/>
      <c r="Q278" s="216"/>
      <c r="R278" s="216"/>
      <c r="S278" s="216"/>
      <c r="T278" s="216"/>
      <c r="X278" s="216"/>
      <c r="Y278" s="216"/>
      <c r="Z278" s="216"/>
      <c r="AA278" s="216"/>
      <c r="AB278" s="216"/>
      <c r="AC278" s="216"/>
      <c r="AD278" s="216"/>
      <c r="AE278" s="216"/>
      <c r="AF278" s="216"/>
      <c r="AG278" s="216"/>
      <c r="AH278" s="216"/>
      <c r="AI278" s="216"/>
      <c r="AJ278" s="216"/>
      <c r="CC278" s="351" t="s">
        <v>280</v>
      </c>
      <c r="CD278" s="333" t="s">
        <v>115</v>
      </c>
      <c r="CE278" s="333">
        <v>5</v>
      </c>
      <c r="CG278" s="333" t="s">
        <v>75</v>
      </c>
      <c r="DU278" s="216"/>
      <c r="DV278" s="216"/>
      <c r="DW278" s="216"/>
      <c r="DX278" s="216"/>
      <c r="DY278" s="216"/>
      <c r="DZ278" s="216"/>
      <c r="EA278" s="216"/>
      <c r="EB278" s="216"/>
      <c r="EC278" s="216"/>
      <c r="ED278" s="216"/>
      <c r="EE278" s="216"/>
      <c r="EF278" s="216"/>
      <c r="EG278" s="216"/>
      <c r="EH278" s="216"/>
      <c r="EI278" s="216"/>
      <c r="EJ278" s="216"/>
    </row>
    <row r="279" spans="4:140" ht="30" customHeight="1" x14ac:dyDescent="0.25">
      <c r="D279" s="289"/>
      <c r="E279" s="290"/>
      <c r="F279" s="289"/>
      <c r="L279" s="216"/>
      <c r="M279" s="216"/>
      <c r="Q279" s="216"/>
      <c r="R279" s="216"/>
      <c r="S279" s="216"/>
      <c r="T279" s="216"/>
      <c r="X279" s="216"/>
      <c r="Y279" s="216"/>
      <c r="Z279" s="216"/>
      <c r="AA279" s="216"/>
      <c r="AB279" s="216"/>
      <c r="AC279" s="216"/>
      <c r="AD279" s="216"/>
      <c r="AE279" s="216"/>
      <c r="AF279" s="216"/>
      <c r="AG279" s="216"/>
      <c r="AH279" s="216"/>
      <c r="AI279" s="216"/>
      <c r="AJ279" s="216"/>
      <c r="CC279" s="363" t="s">
        <v>139</v>
      </c>
      <c r="CD279" s="333" t="s">
        <v>115</v>
      </c>
      <c r="CE279" s="333">
        <v>5</v>
      </c>
      <c r="CG279" s="333" t="s">
        <v>76</v>
      </c>
      <c r="DU279" s="216"/>
      <c r="DV279" s="216"/>
      <c r="DW279" s="216"/>
      <c r="DX279" s="216"/>
      <c r="DY279" s="216"/>
      <c r="DZ279" s="216"/>
      <c r="EA279" s="216"/>
      <c r="EB279" s="216"/>
      <c r="EC279" s="216"/>
      <c r="ED279" s="216"/>
      <c r="EE279" s="216"/>
      <c r="EF279" s="216"/>
      <c r="EG279" s="216"/>
      <c r="EH279" s="216"/>
      <c r="EI279" s="216"/>
      <c r="EJ279" s="216"/>
    </row>
    <row r="280" spans="4:140" ht="30" customHeight="1" x14ac:dyDescent="0.25">
      <c r="D280" s="289"/>
      <c r="E280" s="290"/>
      <c r="F280" s="289"/>
      <c r="L280" s="216"/>
      <c r="M280" s="216"/>
      <c r="Q280" s="216"/>
      <c r="R280" s="216"/>
      <c r="S280" s="216"/>
      <c r="T280" s="216"/>
      <c r="X280" s="216"/>
      <c r="Y280" s="216"/>
      <c r="Z280" s="216"/>
      <c r="AA280" s="216"/>
      <c r="AB280" s="216"/>
      <c r="AC280" s="216"/>
      <c r="AD280" s="216"/>
      <c r="AE280" s="216"/>
      <c r="AF280" s="216"/>
      <c r="AG280" s="216"/>
      <c r="AH280" s="216"/>
      <c r="AI280" s="216"/>
      <c r="AJ280" s="216"/>
      <c r="CC280" s="364" t="s">
        <v>266</v>
      </c>
      <c r="CD280" s="333" t="s">
        <v>115</v>
      </c>
      <c r="CE280" s="333">
        <v>5</v>
      </c>
      <c r="CG280" s="333" t="s">
        <v>77</v>
      </c>
      <c r="DU280" s="216"/>
      <c r="DV280" s="216"/>
      <c r="DW280" s="216"/>
      <c r="DX280" s="216"/>
      <c r="DY280" s="216"/>
      <c r="DZ280" s="216"/>
      <c r="EA280" s="216"/>
      <c r="EB280" s="216"/>
      <c r="EC280" s="216"/>
      <c r="ED280" s="216"/>
      <c r="EE280" s="216"/>
      <c r="EF280" s="216"/>
      <c r="EG280" s="216"/>
      <c r="EH280" s="216"/>
      <c r="EI280" s="216"/>
      <c r="EJ280" s="216"/>
    </row>
    <row r="281" spans="4:140" ht="30" customHeight="1" x14ac:dyDescent="0.25">
      <c r="D281" s="289"/>
      <c r="E281" s="290"/>
      <c r="F281" s="289"/>
      <c r="L281" s="216"/>
      <c r="M281" s="216"/>
      <c r="Q281" s="216"/>
      <c r="R281" s="216"/>
      <c r="S281" s="216"/>
      <c r="T281" s="216"/>
      <c r="X281" s="216"/>
      <c r="Y281" s="216"/>
      <c r="Z281" s="216"/>
      <c r="AA281" s="216"/>
      <c r="AB281" s="216"/>
      <c r="AC281" s="216"/>
      <c r="AD281" s="216"/>
      <c r="AE281" s="216"/>
      <c r="AF281" s="216"/>
      <c r="AG281" s="216"/>
      <c r="AH281" s="216"/>
      <c r="AI281" s="216"/>
      <c r="AJ281" s="216"/>
      <c r="CC281" s="365" t="s">
        <v>142</v>
      </c>
      <c r="CD281" s="333" t="s">
        <v>115</v>
      </c>
      <c r="CE281" s="333">
        <v>5</v>
      </c>
      <c r="CG281" s="333" t="s">
        <v>78</v>
      </c>
      <c r="DU281" s="216"/>
      <c r="DV281" s="216"/>
      <c r="DW281" s="216"/>
      <c r="DX281" s="216"/>
      <c r="DY281" s="216"/>
      <c r="DZ281" s="216"/>
      <c r="EA281" s="216"/>
      <c r="EB281" s="216"/>
      <c r="EC281" s="216"/>
      <c r="ED281" s="216"/>
      <c r="EE281" s="216"/>
      <c r="EF281" s="216"/>
      <c r="EG281" s="216"/>
      <c r="EH281" s="216"/>
      <c r="EI281" s="216"/>
      <c r="EJ281" s="216"/>
    </row>
    <row r="282" spans="4:140" ht="30" customHeight="1" x14ac:dyDescent="0.25">
      <c r="D282" s="289"/>
      <c r="E282" s="290"/>
      <c r="F282" s="289"/>
      <c r="L282" s="216"/>
      <c r="M282" s="216"/>
      <c r="Q282" s="216"/>
      <c r="R282" s="216"/>
      <c r="S282" s="216"/>
      <c r="T282" s="216"/>
      <c r="X282" s="216"/>
      <c r="Y282" s="216"/>
      <c r="Z282" s="216"/>
      <c r="AA282" s="216"/>
      <c r="AB282" s="216"/>
      <c r="AC282" s="216"/>
      <c r="AD282" s="216"/>
      <c r="AE282" s="216"/>
      <c r="AF282" s="216"/>
      <c r="AG282" s="216"/>
      <c r="AH282" s="216"/>
      <c r="AI282" s="216"/>
      <c r="AJ282" s="216"/>
      <c r="CC282" s="366" t="s">
        <v>274</v>
      </c>
      <c r="CD282" s="333" t="s">
        <v>115</v>
      </c>
      <c r="CE282" s="333">
        <v>5</v>
      </c>
      <c r="DU282" s="216"/>
      <c r="DV282" s="216"/>
      <c r="DW282" s="216"/>
      <c r="DX282" s="216"/>
      <c r="DY282" s="216"/>
      <c r="DZ282" s="216"/>
      <c r="EA282" s="216"/>
      <c r="EB282" s="216"/>
      <c r="EC282" s="216"/>
      <c r="ED282" s="216"/>
      <c r="EE282" s="216"/>
      <c r="EF282" s="216"/>
      <c r="EG282" s="216"/>
      <c r="EH282" s="216"/>
      <c r="EI282" s="216"/>
      <c r="EJ282" s="216"/>
    </row>
    <row r="283" spans="4:140" ht="30" customHeight="1" x14ac:dyDescent="0.25">
      <c r="D283" s="289"/>
      <c r="E283" s="290"/>
      <c r="F283" s="289"/>
      <c r="L283" s="216"/>
      <c r="M283" s="216"/>
      <c r="Q283" s="216"/>
      <c r="R283" s="216"/>
      <c r="S283" s="216"/>
      <c r="T283" s="216"/>
      <c r="X283" s="216"/>
      <c r="Y283" s="216"/>
      <c r="Z283" s="216"/>
      <c r="AA283" s="216"/>
      <c r="AB283" s="216"/>
      <c r="AC283" s="216"/>
      <c r="AD283" s="216"/>
      <c r="AE283" s="216"/>
      <c r="AF283" s="216"/>
      <c r="AG283" s="216"/>
      <c r="AH283" s="216"/>
      <c r="AI283" s="216"/>
      <c r="AJ283" s="216"/>
      <c r="CC283" s="355" t="s">
        <v>287</v>
      </c>
      <c r="CD283" s="333" t="s">
        <v>115</v>
      </c>
      <c r="CE283" s="333">
        <v>5</v>
      </c>
    </row>
    <row r="284" spans="4:140" ht="30" customHeight="1" x14ac:dyDescent="0.25">
      <c r="D284" s="289"/>
      <c r="E284" s="290"/>
      <c r="F284" s="289"/>
      <c r="L284" s="216"/>
      <c r="M284" s="216"/>
      <c r="Q284" s="216"/>
      <c r="R284" s="216"/>
      <c r="S284" s="216"/>
      <c r="T284" s="216"/>
      <c r="X284" s="216"/>
      <c r="Y284" s="216"/>
      <c r="Z284" s="216"/>
      <c r="AA284" s="216"/>
      <c r="AB284" s="216"/>
      <c r="AC284" s="216"/>
      <c r="AD284" s="216"/>
      <c r="AE284" s="216"/>
      <c r="AF284" s="216"/>
      <c r="AG284" s="216"/>
      <c r="AH284" s="216"/>
      <c r="AI284" s="216"/>
      <c r="AJ284" s="216"/>
      <c r="CC284" s="356" t="s">
        <v>255</v>
      </c>
      <c r="CD284" s="333" t="s">
        <v>115</v>
      </c>
      <c r="CE284" s="333">
        <v>5</v>
      </c>
    </row>
    <row r="285" spans="4:140" ht="30" x14ac:dyDescent="0.25">
      <c r="D285" s="289"/>
      <c r="E285" s="290"/>
      <c r="F285" s="289"/>
      <c r="L285" s="216"/>
      <c r="M285" s="216"/>
      <c r="Q285" s="216"/>
      <c r="R285" s="216"/>
      <c r="S285" s="216"/>
      <c r="T285" s="216"/>
      <c r="X285" s="216"/>
      <c r="Y285" s="216"/>
      <c r="Z285" s="216"/>
      <c r="AA285" s="216"/>
      <c r="AB285" s="216"/>
      <c r="AC285" s="216"/>
      <c r="AD285" s="216"/>
      <c r="AE285" s="216"/>
      <c r="AF285" s="216"/>
      <c r="AG285" s="216"/>
      <c r="AH285" s="216"/>
      <c r="AI285" s="216"/>
      <c r="AJ285" s="216"/>
      <c r="CH285" s="137"/>
      <c r="CK285" s="137"/>
      <c r="CP285" s="137"/>
      <c r="CQ285" s="296"/>
      <c r="CW285" s="296"/>
      <c r="CX285" s="321"/>
      <c r="CY285" s="137"/>
      <c r="CZ285" s="137"/>
      <c r="DD285" s="138"/>
      <c r="DE285" s="137"/>
      <c r="DF285" s="297"/>
      <c r="DH285" s="138"/>
      <c r="DJ285" s="138"/>
      <c r="DK285" s="139"/>
    </row>
    <row r="286" spans="4:140" ht="30" x14ac:dyDescent="0.25">
      <c r="D286" s="289"/>
      <c r="E286" s="290"/>
      <c r="F286" s="289"/>
      <c r="L286" s="216"/>
      <c r="M286" s="216"/>
      <c r="Q286" s="216"/>
      <c r="R286" s="216"/>
      <c r="S286" s="216"/>
      <c r="T286" s="216"/>
      <c r="X286" s="216"/>
      <c r="Y286" s="216"/>
      <c r="Z286" s="216"/>
      <c r="AA286" s="216"/>
      <c r="AB286" s="216"/>
      <c r="AC286" s="216"/>
      <c r="AD286" s="216"/>
      <c r="AE286" s="216"/>
      <c r="AF286" s="216"/>
      <c r="AG286" s="216"/>
      <c r="AH286" s="216"/>
      <c r="AI286" s="216"/>
      <c r="AJ286" s="216"/>
      <c r="CD286" s="137"/>
    </row>
    <row r="287" spans="4:140" ht="30" x14ac:dyDescent="0.25">
      <c r="D287" s="289"/>
      <c r="E287" s="290"/>
      <c r="F287" s="289"/>
      <c r="L287" s="216"/>
      <c r="M287" s="216"/>
      <c r="Q287" s="216"/>
      <c r="R287" s="216"/>
      <c r="S287" s="216"/>
      <c r="T287" s="216"/>
      <c r="X287" s="216"/>
      <c r="Y287" s="216"/>
      <c r="Z287" s="216"/>
      <c r="AA287" s="216"/>
      <c r="AB287" s="216"/>
      <c r="AC287" s="216"/>
      <c r="AD287" s="216"/>
      <c r="AE287" s="216"/>
      <c r="AF287" s="216"/>
      <c r="AG287" s="216"/>
      <c r="AH287" s="216"/>
      <c r="AI287" s="216"/>
      <c r="AJ287" s="216"/>
      <c r="CA287" s="367" t="s">
        <v>2</v>
      </c>
      <c r="CB287" s="367" t="s">
        <v>3</v>
      </c>
      <c r="CC287" s="368" t="s">
        <v>289</v>
      </c>
      <c r="CD287" s="369" t="s">
        <v>10</v>
      </c>
    </row>
    <row r="288" spans="4:140" ht="30" x14ac:dyDescent="0.25">
      <c r="D288" s="289"/>
      <c r="E288" s="290"/>
      <c r="F288" s="289"/>
      <c r="L288" s="216"/>
      <c r="M288" s="216"/>
      <c r="Q288" s="216"/>
      <c r="R288" s="216"/>
      <c r="S288" s="216"/>
      <c r="T288" s="216"/>
      <c r="X288" s="216"/>
      <c r="Y288" s="216"/>
      <c r="Z288" s="216"/>
      <c r="AA288" s="216"/>
      <c r="AB288" s="216"/>
      <c r="AC288" s="216"/>
      <c r="AD288" s="216"/>
      <c r="AE288" s="216"/>
      <c r="AF288" s="216"/>
      <c r="AG288" s="370"/>
      <c r="AH288" s="216"/>
      <c r="AI288" s="216"/>
      <c r="AJ288" s="216"/>
      <c r="CA288" s="371">
        <v>1</v>
      </c>
      <c r="CB288" s="371" t="s">
        <v>231</v>
      </c>
      <c r="CC288" s="372" t="str">
        <f t="shared" ref="CC288:CC312" si="31">CONCATENATE(CA288,CB288)</f>
        <v>11</v>
      </c>
      <c r="CD288" s="373" t="s">
        <v>160</v>
      </c>
    </row>
    <row r="289" spans="4:82" ht="30" x14ac:dyDescent="0.25">
      <c r="D289" s="289"/>
      <c r="E289" s="290"/>
      <c r="F289" s="289"/>
      <c r="L289" s="216"/>
      <c r="M289" s="216"/>
      <c r="Q289" s="216"/>
      <c r="R289" s="216"/>
      <c r="S289" s="216"/>
      <c r="T289" s="216"/>
      <c r="X289" s="216"/>
      <c r="Y289" s="216"/>
      <c r="Z289" s="216"/>
      <c r="AA289" s="216"/>
      <c r="AB289" s="216"/>
      <c r="AC289" s="216"/>
      <c r="AD289" s="216"/>
      <c r="AE289" s="216"/>
      <c r="AF289" s="216"/>
      <c r="AG289" s="216"/>
      <c r="AH289" s="216"/>
      <c r="AI289" s="216"/>
      <c r="AJ289" s="216"/>
      <c r="CA289" s="371">
        <v>1</v>
      </c>
      <c r="CB289" s="371" t="s">
        <v>232</v>
      </c>
      <c r="CC289" s="372" t="str">
        <f t="shared" si="31"/>
        <v>12</v>
      </c>
      <c r="CD289" s="373" t="s">
        <v>160</v>
      </c>
    </row>
    <row r="290" spans="4:82" ht="30" x14ac:dyDescent="0.25">
      <c r="D290" s="289"/>
      <c r="E290" s="290"/>
      <c r="F290" s="289"/>
      <c r="L290" s="216"/>
      <c r="M290" s="216"/>
      <c r="Q290" s="216"/>
      <c r="R290" s="216"/>
      <c r="S290" s="216"/>
      <c r="T290" s="216"/>
      <c r="X290" s="216"/>
      <c r="Y290" s="216"/>
      <c r="Z290" s="216"/>
      <c r="AA290" s="216"/>
      <c r="AB290" s="216"/>
      <c r="AC290" s="216"/>
      <c r="AD290" s="216"/>
      <c r="AE290" s="216"/>
      <c r="AF290" s="216"/>
      <c r="AG290" s="216"/>
      <c r="AH290" s="216"/>
      <c r="AI290" s="216"/>
      <c r="AJ290" s="216"/>
      <c r="CA290" s="371">
        <v>1</v>
      </c>
      <c r="CB290" s="371" t="s">
        <v>233</v>
      </c>
      <c r="CC290" s="372" t="str">
        <f t="shared" si="31"/>
        <v>13</v>
      </c>
      <c r="CD290" s="374" t="s">
        <v>161</v>
      </c>
    </row>
    <row r="291" spans="4:82" ht="30" x14ac:dyDescent="0.25">
      <c r="D291" s="289"/>
      <c r="E291" s="290"/>
      <c r="F291" s="289"/>
      <c r="L291" s="216"/>
      <c r="M291" s="216"/>
      <c r="Q291" s="216"/>
      <c r="R291" s="216"/>
      <c r="S291" s="216"/>
      <c r="T291" s="216"/>
      <c r="X291" s="216"/>
      <c r="Y291" s="216"/>
      <c r="Z291" s="216"/>
      <c r="AA291" s="216"/>
      <c r="AB291" s="216"/>
      <c r="AC291" s="216"/>
      <c r="AD291" s="216"/>
      <c r="AE291" s="216"/>
      <c r="AF291" s="216"/>
      <c r="AG291" s="216"/>
      <c r="AH291" s="216"/>
      <c r="AI291" s="216"/>
      <c r="AJ291" s="216"/>
      <c r="CA291" s="371">
        <v>1</v>
      </c>
      <c r="CB291" s="371" t="s">
        <v>234</v>
      </c>
      <c r="CC291" s="372" t="str">
        <f t="shared" si="31"/>
        <v>14</v>
      </c>
      <c r="CD291" s="375" t="s">
        <v>162</v>
      </c>
    </row>
    <row r="292" spans="4:82" ht="30" x14ac:dyDescent="0.25">
      <c r="D292" s="289"/>
      <c r="E292" s="290"/>
      <c r="F292" s="289"/>
      <c r="L292" s="216"/>
      <c r="M292" s="216"/>
      <c r="Q292" s="216"/>
      <c r="R292" s="216"/>
      <c r="S292" s="216"/>
      <c r="T292" s="216"/>
      <c r="X292" s="216"/>
      <c r="Y292" s="216"/>
      <c r="Z292" s="216"/>
      <c r="AA292" s="216"/>
      <c r="AB292" s="216"/>
      <c r="AC292" s="216"/>
      <c r="AD292" s="216"/>
      <c r="AE292" s="216"/>
      <c r="AF292" s="216"/>
      <c r="AG292" s="216"/>
      <c r="AH292" s="216"/>
      <c r="AI292" s="216"/>
      <c r="AJ292" s="216"/>
      <c r="CA292" s="371">
        <v>1</v>
      </c>
      <c r="CB292" s="371" t="s">
        <v>235</v>
      </c>
      <c r="CC292" s="372" t="str">
        <f t="shared" si="31"/>
        <v>15</v>
      </c>
      <c r="CD292" s="375" t="s">
        <v>162</v>
      </c>
    </row>
    <row r="293" spans="4:82" ht="30" x14ac:dyDescent="0.25">
      <c r="D293" s="289"/>
      <c r="E293" s="290"/>
      <c r="F293" s="289"/>
      <c r="L293" s="216"/>
      <c r="M293" s="216"/>
      <c r="Q293" s="216"/>
      <c r="R293" s="216"/>
      <c r="S293" s="216"/>
      <c r="T293" s="216"/>
      <c r="X293" s="216"/>
      <c r="Y293" s="216"/>
      <c r="Z293" s="216"/>
      <c r="AA293" s="216"/>
      <c r="AB293" s="216"/>
      <c r="AC293" s="216"/>
      <c r="AD293" s="216"/>
      <c r="AE293" s="216"/>
      <c r="AF293" s="216"/>
      <c r="AG293" s="216"/>
      <c r="AH293" s="216"/>
      <c r="AI293" s="216"/>
      <c r="AJ293" s="216"/>
      <c r="CA293" s="371">
        <v>2</v>
      </c>
      <c r="CB293" s="371" t="s">
        <v>231</v>
      </c>
      <c r="CC293" s="372" t="str">
        <f t="shared" si="31"/>
        <v>21</v>
      </c>
      <c r="CD293" s="376" t="s">
        <v>160</v>
      </c>
    </row>
    <row r="294" spans="4:82" ht="30" x14ac:dyDescent="0.25">
      <c r="D294" s="289"/>
      <c r="E294" s="290"/>
      <c r="F294" s="289"/>
      <c r="L294" s="216"/>
      <c r="M294" s="216"/>
      <c r="Q294" s="216"/>
      <c r="R294" s="216"/>
      <c r="S294" s="216"/>
      <c r="T294" s="216"/>
      <c r="X294" s="216"/>
      <c r="Y294" s="216"/>
      <c r="Z294" s="216"/>
      <c r="AA294" s="216"/>
      <c r="AB294" s="216"/>
      <c r="AC294" s="216"/>
      <c r="AD294" s="216"/>
      <c r="AE294" s="216"/>
      <c r="AF294" s="216"/>
      <c r="AG294" s="216"/>
      <c r="AH294" s="216"/>
      <c r="AI294" s="216"/>
      <c r="AJ294" s="216"/>
      <c r="CA294" s="371">
        <v>2</v>
      </c>
      <c r="CB294" s="371" t="s">
        <v>232</v>
      </c>
      <c r="CC294" s="372" t="str">
        <f t="shared" si="31"/>
        <v>22</v>
      </c>
      <c r="CD294" s="376" t="s">
        <v>160</v>
      </c>
    </row>
    <row r="295" spans="4:82" ht="30" x14ac:dyDescent="0.25">
      <c r="D295" s="289"/>
      <c r="E295" s="290"/>
      <c r="F295" s="289"/>
      <c r="L295" s="216"/>
      <c r="M295" s="216"/>
      <c r="Q295" s="216"/>
      <c r="R295" s="216"/>
      <c r="S295" s="216"/>
      <c r="T295" s="216"/>
      <c r="X295" s="216"/>
      <c r="Y295" s="216"/>
      <c r="Z295" s="216"/>
      <c r="AA295" s="216"/>
      <c r="AB295" s="216"/>
      <c r="AC295" s="216"/>
      <c r="AD295" s="216"/>
      <c r="AE295" s="216"/>
      <c r="AF295" s="216"/>
      <c r="AG295" s="216"/>
      <c r="AH295" s="216"/>
      <c r="AI295" s="216"/>
      <c r="AJ295" s="216"/>
      <c r="CA295" s="371">
        <v>2</v>
      </c>
      <c r="CB295" s="371" t="s">
        <v>233</v>
      </c>
      <c r="CC295" s="372" t="str">
        <f t="shared" si="31"/>
        <v>23</v>
      </c>
      <c r="CD295" s="377" t="s">
        <v>161</v>
      </c>
    </row>
    <row r="296" spans="4:82" ht="30" x14ac:dyDescent="0.25">
      <c r="D296" s="289"/>
      <c r="E296" s="290"/>
      <c r="F296" s="289"/>
      <c r="L296" s="216"/>
      <c r="M296" s="216"/>
      <c r="Q296" s="216"/>
      <c r="R296" s="216"/>
      <c r="S296" s="216"/>
      <c r="T296" s="216"/>
      <c r="X296" s="216"/>
      <c r="Y296" s="216"/>
      <c r="Z296" s="216"/>
      <c r="AA296" s="216"/>
      <c r="AB296" s="216"/>
      <c r="AC296" s="216"/>
      <c r="AD296" s="216"/>
      <c r="AE296" s="216"/>
      <c r="AF296" s="216"/>
      <c r="AG296" s="216"/>
      <c r="AH296" s="216"/>
      <c r="AI296" s="216"/>
      <c r="AJ296" s="216"/>
      <c r="CA296" s="371">
        <v>2</v>
      </c>
      <c r="CB296" s="371" t="s">
        <v>234</v>
      </c>
      <c r="CC296" s="372" t="str">
        <f t="shared" si="31"/>
        <v>24</v>
      </c>
      <c r="CD296" s="375" t="s">
        <v>162</v>
      </c>
    </row>
    <row r="297" spans="4:82" ht="30" x14ac:dyDescent="0.25">
      <c r="D297" s="289"/>
      <c r="E297" s="290"/>
      <c r="F297" s="289"/>
      <c r="L297" s="216"/>
      <c r="M297" s="216"/>
      <c r="Q297" s="216"/>
      <c r="R297" s="216"/>
      <c r="S297" s="216"/>
      <c r="T297" s="216"/>
      <c r="X297" s="216"/>
      <c r="Y297" s="216"/>
      <c r="Z297" s="216"/>
      <c r="AA297" s="216"/>
      <c r="AB297" s="216"/>
      <c r="AC297" s="216"/>
      <c r="AD297" s="216"/>
      <c r="AE297" s="216"/>
      <c r="AF297" s="216"/>
      <c r="AG297" s="216"/>
      <c r="AH297" s="216"/>
      <c r="AI297" s="216"/>
      <c r="AJ297" s="216"/>
      <c r="CA297" s="371">
        <v>2</v>
      </c>
      <c r="CB297" s="371" t="s">
        <v>235</v>
      </c>
      <c r="CC297" s="372" t="str">
        <f t="shared" si="31"/>
        <v>25</v>
      </c>
      <c r="CD297" s="378" t="s">
        <v>163</v>
      </c>
    </row>
    <row r="298" spans="4:82" ht="30" x14ac:dyDescent="0.25">
      <c r="D298" s="289"/>
      <c r="E298" s="290"/>
      <c r="F298" s="289"/>
      <c r="L298" s="216"/>
      <c r="M298" s="216"/>
      <c r="Q298" s="216"/>
      <c r="R298" s="216"/>
      <c r="S298" s="216"/>
      <c r="T298" s="216"/>
      <c r="X298" s="216"/>
      <c r="Y298" s="216"/>
      <c r="Z298" s="216"/>
      <c r="AA298" s="216"/>
      <c r="AB298" s="216"/>
      <c r="AC298" s="216"/>
      <c r="AD298" s="216"/>
      <c r="AE298" s="216"/>
      <c r="AF298" s="216"/>
      <c r="AG298" s="216"/>
      <c r="AH298" s="216"/>
      <c r="AI298" s="216"/>
      <c r="AJ298" s="216"/>
      <c r="CA298" s="371">
        <v>3</v>
      </c>
      <c r="CB298" s="371" t="s">
        <v>231</v>
      </c>
      <c r="CC298" s="372" t="str">
        <f t="shared" si="31"/>
        <v>31</v>
      </c>
      <c r="CD298" s="373" t="s">
        <v>160</v>
      </c>
    </row>
    <row r="299" spans="4:82" ht="30" x14ac:dyDescent="0.25">
      <c r="D299" s="289"/>
      <c r="E299" s="290"/>
      <c r="F299" s="289"/>
      <c r="L299" s="216"/>
      <c r="M299" s="216"/>
      <c r="Q299" s="216"/>
      <c r="R299" s="216"/>
      <c r="S299" s="216"/>
      <c r="T299" s="216"/>
      <c r="X299" s="216"/>
      <c r="Y299" s="216"/>
      <c r="Z299" s="216"/>
      <c r="AA299" s="216"/>
      <c r="AB299" s="216"/>
      <c r="AC299" s="216"/>
      <c r="AD299" s="216"/>
      <c r="AE299" s="216"/>
      <c r="AF299" s="216"/>
      <c r="AG299" s="216"/>
      <c r="AH299" s="216"/>
      <c r="AI299" s="216"/>
      <c r="AJ299" s="216"/>
      <c r="CA299" s="371">
        <v>3</v>
      </c>
      <c r="CB299" s="371" t="s">
        <v>232</v>
      </c>
      <c r="CC299" s="372" t="str">
        <f t="shared" si="31"/>
        <v>32</v>
      </c>
      <c r="CD299" s="374" t="s">
        <v>161</v>
      </c>
    </row>
    <row r="300" spans="4:82" ht="30" x14ac:dyDescent="0.25">
      <c r="D300" s="289"/>
      <c r="E300" s="290"/>
      <c r="F300" s="289"/>
      <c r="L300" s="216"/>
      <c r="M300" s="216"/>
      <c r="Q300" s="216"/>
      <c r="R300" s="216"/>
      <c r="S300" s="216"/>
      <c r="T300" s="216"/>
      <c r="X300" s="216"/>
      <c r="Y300" s="216"/>
      <c r="Z300" s="216"/>
      <c r="AA300" s="216"/>
      <c r="AB300" s="216"/>
      <c r="AC300" s="216"/>
      <c r="AD300" s="216"/>
      <c r="AE300" s="216"/>
      <c r="AF300" s="216"/>
      <c r="AG300" s="216"/>
      <c r="AH300" s="216"/>
      <c r="AI300" s="216"/>
      <c r="AJ300" s="216"/>
      <c r="CA300" s="371">
        <v>3</v>
      </c>
      <c r="CB300" s="371" t="s">
        <v>233</v>
      </c>
      <c r="CC300" s="372" t="str">
        <f t="shared" si="31"/>
        <v>33</v>
      </c>
      <c r="CD300" s="379" t="s">
        <v>162</v>
      </c>
    </row>
    <row r="301" spans="4:82" ht="30" x14ac:dyDescent="0.25">
      <c r="D301" s="289"/>
      <c r="E301" s="290"/>
      <c r="F301" s="289"/>
      <c r="L301" s="216"/>
      <c r="M301" s="216"/>
      <c r="Q301" s="216"/>
      <c r="R301" s="216"/>
      <c r="S301" s="216"/>
      <c r="T301" s="216"/>
      <c r="X301" s="216"/>
      <c r="Y301" s="216"/>
      <c r="Z301" s="216"/>
      <c r="AA301" s="216"/>
      <c r="AB301" s="216"/>
      <c r="AC301" s="216"/>
      <c r="AD301" s="216"/>
      <c r="AE301" s="216"/>
      <c r="AF301" s="216"/>
      <c r="AG301" s="216"/>
      <c r="AH301" s="216"/>
      <c r="AI301" s="216"/>
      <c r="AJ301" s="216"/>
      <c r="CA301" s="371">
        <v>3</v>
      </c>
      <c r="CB301" s="371" t="s">
        <v>234</v>
      </c>
      <c r="CC301" s="372" t="str">
        <f t="shared" si="31"/>
        <v>34</v>
      </c>
      <c r="CD301" s="380" t="s">
        <v>163</v>
      </c>
    </row>
    <row r="302" spans="4:82" ht="30" x14ac:dyDescent="0.25">
      <c r="D302" s="289"/>
      <c r="E302" s="290"/>
      <c r="F302" s="289"/>
      <c r="L302" s="216"/>
      <c r="M302" s="216"/>
      <c r="Q302" s="216"/>
      <c r="R302" s="216"/>
      <c r="S302" s="216"/>
      <c r="T302" s="216"/>
      <c r="X302" s="216"/>
      <c r="Y302" s="216"/>
      <c r="Z302" s="216"/>
      <c r="AA302" s="216"/>
      <c r="AB302" s="216"/>
      <c r="AC302" s="216"/>
      <c r="AD302" s="216"/>
      <c r="AE302" s="216"/>
      <c r="AF302" s="216"/>
      <c r="AG302" s="216"/>
      <c r="AH302" s="216"/>
      <c r="AI302" s="216"/>
      <c r="AJ302" s="216"/>
      <c r="CA302" s="371">
        <v>3</v>
      </c>
      <c r="CB302" s="371" t="s">
        <v>235</v>
      </c>
      <c r="CC302" s="372" t="str">
        <f t="shared" si="31"/>
        <v>35</v>
      </c>
      <c r="CD302" s="380" t="s">
        <v>163</v>
      </c>
    </row>
    <row r="303" spans="4:82" ht="30" x14ac:dyDescent="0.25">
      <c r="D303" s="289"/>
      <c r="E303" s="290"/>
      <c r="F303" s="289"/>
      <c r="L303" s="216"/>
      <c r="M303" s="216"/>
      <c r="Q303" s="216"/>
      <c r="R303" s="216"/>
      <c r="S303" s="216"/>
      <c r="T303" s="216"/>
      <c r="X303" s="216"/>
      <c r="Y303" s="216"/>
      <c r="Z303" s="216"/>
      <c r="AA303" s="216"/>
      <c r="AB303" s="216"/>
      <c r="AC303" s="216"/>
      <c r="AD303" s="216"/>
      <c r="AE303" s="216"/>
      <c r="AF303" s="216"/>
      <c r="AG303" s="216"/>
      <c r="AH303" s="216"/>
      <c r="AI303" s="216"/>
      <c r="AJ303" s="216"/>
      <c r="CA303" s="371">
        <v>4</v>
      </c>
      <c r="CB303" s="371" t="s">
        <v>231</v>
      </c>
      <c r="CC303" s="372" t="str">
        <f t="shared" si="31"/>
        <v>41</v>
      </c>
      <c r="CD303" s="374" t="s">
        <v>161</v>
      </c>
    </row>
    <row r="304" spans="4:82" ht="30" x14ac:dyDescent="0.25">
      <c r="D304" s="289"/>
      <c r="E304" s="290"/>
      <c r="F304" s="289"/>
      <c r="L304" s="216"/>
      <c r="M304" s="216"/>
      <c r="Q304" s="216"/>
      <c r="R304" s="216"/>
      <c r="S304" s="216"/>
      <c r="T304" s="216"/>
      <c r="X304" s="216"/>
      <c r="Y304" s="216"/>
      <c r="Z304" s="216"/>
      <c r="AA304" s="216"/>
      <c r="AB304" s="216"/>
      <c r="AC304" s="216"/>
      <c r="AD304" s="216"/>
      <c r="AE304" s="216"/>
      <c r="AF304" s="216"/>
      <c r="AG304" s="216"/>
      <c r="AH304" s="216"/>
      <c r="AI304" s="216"/>
      <c r="AJ304" s="216"/>
      <c r="CA304" s="371">
        <v>4</v>
      </c>
      <c r="CB304" s="371" t="s">
        <v>232</v>
      </c>
      <c r="CC304" s="372" t="str">
        <f t="shared" si="31"/>
        <v>42</v>
      </c>
      <c r="CD304" s="379" t="s">
        <v>162</v>
      </c>
    </row>
    <row r="305" spans="4:115" ht="30" x14ac:dyDescent="0.25">
      <c r="D305" s="289"/>
      <c r="E305" s="290"/>
      <c r="F305" s="289"/>
      <c r="L305" s="216"/>
      <c r="M305" s="216"/>
      <c r="Q305" s="216"/>
      <c r="R305" s="216"/>
      <c r="S305" s="216"/>
      <c r="T305" s="216"/>
      <c r="X305" s="216"/>
      <c r="CA305" s="371">
        <v>4</v>
      </c>
      <c r="CB305" s="371" t="s">
        <v>233</v>
      </c>
      <c r="CC305" s="372" t="str">
        <f t="shared" si="31"/>
        <v>43</v>
      </c>
      <c r="CD305" s="379" t="s">
        <v>162</v>
      </c>
    </row>
    <row r="306" spans="4:115" ht="30" x14ac:dyDescent="0.25">
      <c r="D306" s="289"/>
      <c r="E306" s="290"/>
      <c r="F306" s="289"/>
      <c r="L306" s="216"/>
      <c r="M306" s="216"/>
      <c r="Q306" s="216"/>
      <c r="R306" s="216"/>
      <c r="S306" s="216"/>
      <c r="T306" s="216"/>
      <c r="X306" s="216"/>
      <c r="CA306" s="371">
        <v>4</v>
      </c>
      <c r="CB306" s="371" t="s">
        <v>234</v>
      </c>
      <c r="CC306" s="372" t="str">
        <f t="shared" si="31"/>
        <v>44</v>
      </c>
      <c r="CD306" s="380" t="s">
        <v>163</v>
      </c>
    </row>
    <row r="307" spans="4:115" ht="30" x14ac:dyDescent="0.25">
      <c r="D307" s="289"/>
      <c r="E307" s="290"/>
      <c r="F307" s="289"/>
      <c r="L307" s="216"/>
      <c r="M307" s="216"/>
      <c r="Q307" s="216"/>
      <c r="R307" s="216"/>
      <c r="S307" s="216"/>
      <c r="T307" s="216"/>
      <c r="X307" s="216"/>
      <c r="CA307" s="371">
        <v>4</v>
      </c>
      <c r="CB307" s="371" t="s">
        <v>235</v>
      </c>
      <c r="CC307" s="372" t="str">
        <f t="shared" si="31"/>
        <v>45</v>
      </c>
      <c r="CD307" s="380" t="s">
        <v>163</v>
      </c>
    </row>
    <row r="308" spans="4:115" ht="30" x14ac:dyDescent="0.25">
      <c r="D308" s="289"/>
      <c r="E308" s="290"/>
      <c r="F308" s="289"/>
      <c r="L308" s="216"/>
      <c r="M308" s="216"/>
      <c r="Q308" s="216"/>
      <c r="R308" s="216"/>
      <c r="S308" s="216"/>
      <c r="T308" s="216"/>
      <c r="X308" s="216"/>
      <c r="CA308" s="371" t="s">
        <v>235</v>
      </c>
      <c r="CB308" s="371" t="s">
        <v>231</v>
      </c>
      <c r="CC308" s="372" t="str">
        <f t="shared" si="31"/>
        <v>51</v>
      </c>
      <c r="CD308" s="379" t="s">
        <v>162</v>
      </c>
    </row>
    <row r="309" spans="4:115" ht="30" x14ac:dyDescent="0.25">
      <c r="D309" s="289"/>
      <c r="E309" s="290"/>
      <c r="F309" s="289"/>
      <c r="L309" s="216"/>
      <c r="M309" s="216"/>
      <c r="Q309" s="216"/>
      <c r="R309" s="216"/>
      <c r="S309" s="216"/>
      <c r="T309" s="216"/>
      <c r="X309" s="216"/>
      <c r="CA309" s="371" t="s">
        <v>235</v>
      </c>
      <c r="CB309" s="371" t="s">
        <v>232</v>
      </c>
      <c r="CC309" s="372" t="str">
        <f t="shared" si="31"/>
        <v>52</v>
      </c>
      <c r="CD309" s="379" t="s">
        <v>162</v>
      </c>
    </row>
    <row r="310" spans="4:115" ht="30" x14ac:dyDescent="0.25">
      <c r="D310" s="289"/>
      <c r="E310" s="290"/>
      <c r="F310" s="289"/>
      <c r="L310" s="216"/>
      <c r="M310" s="216"/>
      <c r="Q310" s="216"/>
      <c r="R310" s="216"/>
      <c r="S310" s="216"/>
      <c r="T310" s="216"/>
      <c r="X310" s="216"/>
      <c r="CA310" s="371" t="s">
        <v>235</v>
      </c>
      <c r="CB310" s="371" t="s">
        <v>233</v>
      </c>
      <c r="CC310" s="372" t="str">
        <f t="shared" si="31"/>
        <v>53</v>
      </c>
      <c r="CD310" s="380" t="s">
        <v>163</v>
      </c>
    </row>
    <row r="311" spans="4:115" ht="30" x14ac:dyDescent="0.25">
      <c r="D311" s="289"/>
      <c r="E311" s="290"/>
      <c r="F311" s="289"/>
      <c r="L311" s="216"/>
      <c r="M311" s="216"/>
      <c r="Q311" s="216"/>
      <c r="R311" s="216"/>
      <c r="S311" s="216"/>
      <c r="T311" s="216"/>
      <c r="X311" s="216"/>
      <c r="CA311" s="371" t="s">
        <v>235</v>
      </c>
      <c r="CB311" s="371" t="s">
        <v>234</v>
      </c>
      <c r="CC311" s="372" t="str">
        <f t="shared" si="31"/>
        <v>54</v>
      </c>
      <c r="CD311" s="380" t="s">
        <v>163</v>
      </c>
    </row>
    <row r="312" spans="4:115" ht="30" x14ac:dyDescent="0.25">
      <c r="D312" s="289"/>
      <c r="E312" s="290"/>
      <c r="F312" s="289"/>
      <c r="L312" s="216"/>
      <c r="M312" s="216"/>
      <c r="Q312" s="216"/>
      <c r="R312" s="216"/>
      <c r="S312" s="216"/>
      <c r="T312" s="216"/>
      <c r="X312" s="216"/>
      <c r="CA312" s="371" t="s">
        <v>235</v>
      </c>
      <c r="CB312" s="381" t="s">
        <v>235</v>
      </c>
      <c r="CC312" s="372" t="str">
        <f t="shared" si="31"/>
        <v>55</v>
      </c>
      <c r="CD312" s="380" t="s">
        <v>163</v>
      </c>
      <c r="CH312" s="137"/>
      <c r="CK312" s="137"/>
      <c r="CP312" s="137"/>
      <c r="CQ312" s="296"/>
      <c r="CW312" s="296"/>
      <c r="CX312" s="321"/>
      <c r="CY312" s="137"/>
      <c r="CZ312" s="137"/>
      <c r="DD312" s="138"/>
      <c r="DE312" s="137"/>
      <c r="DF312" s="297"/>
      <c r="DH312" s="138"/>
      <c r="DJ312" s="138"/>
      <c r="DK312" s="139"/>
    </row>
    <row r="313" spans="4:115" x14ac:dyDescent="0.25">
      <c r="L313" s="216"/>
      <c r="M313" s="216"/>
      <c r="Q313" s="216"/>
      <c r="R313" s="216"/>
      <c r="S313" s="216"/>
      <c r="T313" s="216"/>
      <c r="X313" s="216"/>
      <c r="CC313" s="383"/>
      <c r="CD313" s="383" t="s">
        <v>295</v>
      </c>
      <c r="CH313" s="137"/>
      <c r="CK313" s="137"/>
      <c r="CP313" s="137"/>
      <c r="CQ313" s="296"/>
      <c r="CW313" s="296"/>
      <c r="CX313" s="321"/>
      <c r="CY313" s="137"/>
      <c r="CZ313" s="137"/>
      <c r="DD313" s="138"/>
      <c r="DE313" s="137"/>
      <c r="DF313" s="297"/>
      <c r="DH313" s="138"/>
      <c r="DJ313" s="138"/>
      <c r="DK313" s="139"/>
    </row>
    <row r="314" spans="4:115" ht="30" x14ac:dyDescent="0.25">
      <c r="L314" s="216"/>
      <c r="M314" s="216"/>
      <c r="Q314" s="216"/>
      <c r="R314" s="216"/>
      <c r="S314" s="216"/>
      <c r="T314" s="216"/>
      <c r="X314" s="216"/>
      <c r="CC314" s="384" t="s">
        <v>182</v>
      </c>
      <c r="CD314" s="385" t="s">
        <v>183</v>
      </c>
      <c r="CE314" s="385" t="s">
        <v>184</v>
      </c>
      <c r="CF314" s="386" t="s">
        <v>185</v>
      </c>
      <c r="CG314" s="385" t="s">
        <v>186</v>
      </c>
      <c r="CI314" s="151"/>
      <c r="CJ314" s="151"/>
      <c r="CK314" s="151"/>
      <c r="CL314" s="151"/>
      <c r="CM314" s="151"/>
      <c r="CN314" s="151"/>
      <c r="CO314" s="151"/>
      <c r="CP314" s="151"/>
      <c r="CQ314" s="387"/>
      <c r="CR314" s="151"/>
      <c r="CS314" s="151"/>
      <c r="CT314" s="151"/>
      <c r="CU314" s="151"/>
      <c r="CV314" s="151"/>
      <c r="CW314" s="387"/>
      <c r="CX314" s="388"/>
      <c r="CY314" s="151"/>
      <c r="CZ314" s="151"/>
      <c r="DA314" s="151"/>
      <c r="DB314" s="151"/>
      <c r="DC314" s="151"/>
      <c r="DD314" s="152"/>
      <c r="DE314" s="151"/>
      <c r="DF314" s="152"/>
      <c r="DG314" s="151"/>
      <c r="DH314" s="152"/>
      <c r="DI314" s="151"/>
      <c r="DJ314" s="152"/>
      <c r="DK314" s="153"/>
    </row>
    <row r="315" spans="4:115" x14ac:dyDescent="0.25">
      <c r="L315" s="216"/>
      <c r="M315" s="216"/>
      <c r="Q315" s="216"/>
      <c r="R315" s="216"/>
      <c r="S315" s="216"/>
      <c r="T315" s="216"/>
      <c r="X315" s="216"/>
      <c r="CC315" s="389" t="s">
        <v>183</v>
      </c>
      <c r="CD315" s="390" t="s">
        <v>149</v>
      </c>
      <c r="CE315" s="390" t="s">
        <v>149</v>
      </c>
      <c r="CF315" s="391" t="s">
        <v>148</v>
      </c>
      <c r="CG315" s="391" t="s">
        <v>155</v>
      </c>
      <c r="CK315" s="137"/>
      <c r="CP315" s="137"/>
      <c r="CQ315" s="296"/>
      <c r="CW315" s="296"/>
      <c r="CX315" s="321"/>
      <c r="CY315" s="137"/>
      <c r="CZ315" s="137"/>
      <c r="DD315" s="138"/>
      <c r="DE315" s="137"/>
      <c r="DF315" s="297"/>
      <c r="DH315" s="138"/>
      <c r="DJ315" s="138"/>
      <c r="DK315" s="139"/>
    </row>
    <row r="316" spans="4:115" x14ac:dyDescent="0.25">
      <c r="L316" s="216"/>
      <c r="M316" s="216"/>
      <c r="Q316" s="216"/>
      <c r="R316" s="216"/>
      <c r="S316" s="216"/>
      <c r="T316" s="216"/>
      <c r="X316" s="216"/>
      <c r="CC316" s="392" t="s">
        <v>184</v>
      </c>
      <c r="CD316" s="393" t="s">
        <v>148</v>
      </c>
      <c r="CE316" s="393" t="s">
        <v>148</v>
      </c>
      <c r="CF316" s="393" t="s">
        <v>155</v>
      </c>
      <c r="CG316" s="394"/>
      <c r="CK316" s="137"/>
      <c r="CP316" s="137"/>
      <c r="CQ316" s="296"/>
      <c r="CW316" s="296"/>
      <c r="CX316" s="321"/>
      <c r="CY316" s="137"/>
      <c r="CZ316" s="137"/>
      <c r="DD316" s="138"/>
      <c r="DE316" s="137"/>
      <c r="DF316" s="297"/>
      <c r="DH316" s="138"/>
      <c r="DJ316" s="138"/>
      <c r="DK316" s="139"/>
    </row>
    <row r="317" spans="4:115" ht="20.45" customHeight="1" x14ac:dyDescent="0.25">
      <c r="L317" s="216"/>
      <c r="M317" s="216"/>
      <c r="Q317" s="216"/>
      <c r="R317" s="216"/>
      <c r="S317" s="216"/>
      <c r="T317" s="216"/>
      <c r="X317" s="216"/>
      <c r="CC317" s="389" t="s">
        <v>185</v>
      </c>
      <c r="CD317" s="390" t="s">
        <v>304</v>
      </c>
      <c r="CE317" s="390" t="s">
        <v>304</v>
      </c>
      <c r="CF317" s="395"/>
      <c r="CG317" s="396"/>
      <c r="CK317" s="137"/>
      <c r="CP317" s="137"/>
      <c r="CQ317" s="296"/>
      <c r="CW317" s="296"/>
      <c r="CX317" s="321"/>
      <c r="CY317" s="137"/>
      <c r="CZ317" s="137"/>
      <c r="DD317" s="138"/>
      <c r="DE317" s="137"/>
      <c r="DF317" s="297"/>
      <c r="DH317" s="138"/>
      <c r="DJ317" s="138"/>
      <c r="DK317" s="139"/>
    </row>
    <row r="318" spans="4:115" x14ac:dyDescent="0.25">
      <c r="L318" s="216"/>
      <c r="M318" s="216"/>
      <c r="Q318" s="216"/>
      <c r="R318" s="216"/>
      <c r="S318" s="216"/>
      <c r="T318" s="216"/>
      <c r="X318" s="216"/>
      <c r="CC318" s="392" t="s">
        <v>186</v>
      </c>
      <c r="CD318" s="397"/>
      <c r="CE318" s="398"/>
      <c r="CF318" s="396"/>
      <c r="CG318" s="396"/>
      <c r="CK318" s="137"/>
      <c r="CP318" s="137"/>
      <c r="CQ318" s="296"/>
      <c r="CW318" s="296"/>
      <c r="CX318" s="321"/>
      <c r="CY318" s="137"/>
      <c r="CZ318" s="137"/>
      <c r="DD318" s="138"/>
      <c r="DE318" s="137"/>
      <c r="DF318" s="297"/>
      <c r="DH318" s="138"/>
      <c r="DJ318" s="138"/>
      <c r="DK318" s="139"/>
    </row>
    <row r="319" spans="4:115" x14ac:dyDescent="0.25">
      <c r="L319" s="216"/>
      <c r="M319" s="216"/>
      <c r="Q319" s="216"/>
      <c r="R319" s="216"/>
      <c r="S319" s="216"/>
      <c r="T319" s="216"/>
      <c r="X319" s="216"/>
      <c r="CC319" s="296"/>
      <c r="CH319" s="137"/>
      <c r="CK319" s="137"/>
      <c r="CP319" s="137"/>
      <c r="CQ319" s="296"/>
      <c r="CW319" s="296"/>
      <c r="CX319" s="321"/>
      <c r="CY319" s="137"/>
      <c r="CZ319" s="137"/>
      <c r="DD319" s="138"/>
      <c r="DE319" s="137"/>
      <c r="DF319" s="297"/>
      <c r="DH319" s="138"/>
      <c r="DJ319" s="138"/>
      <c r="DK319" s="139"/>
    </row>
    <row r="320" spans="4:115" x14ac:dyDescent="0.25">
      <c r="L320" s="216"/>
      <c r="M320" s="216"/>
      <c r="Q320" s="216"/>
      <c r="R320" s="216"/>
      <c r="S320" s="216"/>
      <c r="T320" s="216"/>
      <c r="X320" s="216"/>
      <c r="CC320" s="399" t="s">
        <v>302</v>
      </c>
      <c r="CD320" s="399" t="s">
        <v>9</v>
      </c>
      <c r="CH320" s="137"/>
      <c r="CK320" s="137"/>
      <c r="CP320" s="137"/>
      <c r="CQ320" s="296"/>
      <c r="CW320" s="296"/>
      <c r="CX320" s="321"/>
      <c r="CY320" s="137"/>
      <c r="CZ320" s="137"/>
      <c r="DD320" s="138"/>
      <c r="DE320" s="137"/>
      <c r="DF320" s="297"/>
      <c r="DH320" s="138"/>
      <c r="DJ320" s="138"/>
      <c r="DK320" s="139"/>
    </row>
    <row r="321" spans="12:115" x14ac:dyDescent="0.2">
      <c r="L321" s="216"/>
      <c r="M321" s="216"/>
      <c r="Q321" s="216"/>
      <c r="R321" s="216"/>
      <c r="S321" s="216"/>
      <c r="T321" s="216"/>
      <c r="X321" s="216"/>
      <c r="Y321" s="216"/>
      <c r="Z321" s="216"/>
      <c r="AA321" s="216"/>
      <c r="AB321" s="216"/>
      <c r="AC321" s="216"/>
      <c r="AD321" s="216"/>
      <c r="AE321" s="216"/>
      <c r="AF321" s="216"/>
      <c r="AG321" s="216"/>
      <c r="AH321" s="216"/>
      <c r="AI321" s="216"/>
      <c r="AJ321" s="216"/>
      <c r="CC321" s="400" t="s">
        <v>296</v>
      </c>
      <c r="CD321" s="400" t="s">
        <v>155</v>
      </c>
      <c r="CH321" s="137"/>
      <c r="CK321" s="137"/>
      <c r="CP321" s="137"/>
      <c r="CQ321" s="296"/>
      <c r="CW321" s="296"/>
      <c r="CX321" s="321"/>
      <c r="CY321" s="137"/>
      <c r="CZ321" s="137"/>
      <c r="DD321" s="138"/>
      <c r="DE321" s="137"/>
      <c r="DF321" s="297"/>
      <c r="DH321" s="138"/>
      <c r="DJ321" s="138"/>
      <c r="DK321" s="139"/>
    </row>
    <row r="322" spans="12:115" x14ac:dyDescent="0.2">
      <c r="L322" s="216"/>
      <c r="M322" s="216"/>
      <c r="Q322" s="216"/>
      <c r="R322" s="216"/>
      <c r="S322" s="216"/>
      <c r="T322" s="216"/>
      <c r="X322" s="216"/>
      <c r="Y322" s="216"/>
      <c r="Z322" s="216"/>
      <c r="AA322" s="216"/>
      <c r="AB322" s="216"/>
      <c r="AC322" s="216"/>
      <c r="AD322" s="216"/>
      <c r="AE322" s="216"/>
      <c r="AF322" s="216"/>
      <c r="AG322" s="216"/>
      <c r="AH322" s="216"/>
      <c r="AI322" s="216"/>
      <c r="AJ322" s="216"/>
      <c r="CC322" s="400" t="s">
        <v>297</v>
      </c>
      <c r="CD322" s="400" t="s">
        <v>300</v>
      </c>
      <c r="CH322" s="137"/>
      <c r="CK322" s="137"/>
      <c r="CP322" s="137"/>
      <c r="CQ322" s="296"/>
      <c r="CW322" s="296"/>
      <c r="CX322" s="321"/>
      <c r="CY322" s="137"/>
      <c r="CZ322" s="137"/>
      <c r="DD322" s="138"/>
      <c r="DE322" s="137"/>
      <c r="DF322" s="297"/>
      <c r="DH322" s="138"/>
      <c r="DJ322" s="138"/>
      <c r="DK322" s="139"/>
    </row>
    <row r="323" spans="12:115" x14ac:dyDescent="0.2">
      <c r="L323" s="216"/>
      <c r="M323" s="216"/>
      <c r="Q323" s="216"/>
      <c r="R323" s="216"/>
      <c r="S323" s="216"/>
      <c r="T323" s="216"/>
      <c r="X323" s="216"/>
      <c r="Y323" s="216"/>
      <c r="Z323" s="216"/>
      <c r="AA323" s="216"/>
      <c r="AB323" s="216"/>
      <c r="AC323" s="216"/>
      <c r="AD323" s="216"/>
      <c r="AE323" s="216"/>
      <c r="AF323" s="216"/>
      <c r="AG323" s="216"/>
      <c r="AH323" s="216"/>
      <c r="AI323" s="216"/>
      <c r="AJ323" s="216"/>
      <c r="CC323" s="400" t="s">
        <v>298</v>
      </c>
      <c r="CD323" s="400" t="s">
        <v>301</v>
      </c>
      <c r="CH323" s="137"/>
      <c r="CK323" s="137"/>
      <c r="CP323" s="137"/>
      <c r="CQ323" s="296"/>
      <c r="CW323" s="296"/>
      <c r="CX323" s="321"/>
      <c r="CY323" s="137"/>
      <c r="CZ323" s="137"/>
      <c r="DD323" s="138"/>
      <c r="DE323" s="137"/>
      <c r="DF323" s="297"/>
      <c r="DH323" s="138"/>
      <c r="DJ323" s="138"/>
      <c r="DK323" s="139"/>
    </row>
    <row r="324" spans="12:115" x14ac:dyDescent="0.2">
      <c r="L324" s="216"/>
      <c r="M324" s="216"/>
      <c r="Q324" s="216"/>
      <c r="R324" s="216"/>
      <c r="S324" s="216"/>
      <c r="T324" s="216"/>
      <c r="X324" s="216"/>
      <c r="Y324" s="216"/>
      <c r="Z324" s="216"/>
      <c r="AA324" s="216"/>
      <c r="AB324" s="216"/>
      <c r="AC324" s="216"/>
      <c r="AD324" s="216"/>
      <c r="AE324" s="216"/>
      <c r="AF324" s="216"/>
      <c r="AG324" s="216"/>
      <c r="AH324" s="216"/>
      <c r="AI324" s="216"/>
      <c r="AJ324" s="216"/>
      <c r="CC324" s="400" t="s">
        <v>299</v>
      </c>
      <c r="CD324" s="400" t="s">
        <v>301</v>
      </c>
      <c r="CH324" s="137"/>
      <c r="CK324" s="137"/>
      <c r="CP324" s="137"/>
      <c r="CQ324" s="296"/>
      <c r="CW324" s="296"/>
      <c r="CX324" s="321"/>
      <c r="CY324" s="137"/>
      <c r="CZ324" s="137"/>
      <c r="DD324" s="138"/>
      <c r="DE324" s="137"/>
      <c r="DF324" s="297"/>
      <c r="DH324" s="138"/>
      <c r="DJ324" s="138"/>
      <c r="DK324" s="139"/>
    </row>
    <row r="325" spans="12:115" x14ac:dyDescent="0.25">
      <c r="L325" s="216"/>
      <c r="M325" s="216"/>
      <c r="Q325" s="216"/>
      <c r="R325" s="216"/>
      <c r="S325" s="216"/>
      <c r="T325" s="216"/>
      <c r="X325" s="216"/>
      <c r="Y325" s="216"/>
      <c r="Z325" s="216"/>
      <c r="AA325" s="216"/>
      <c r="AB325" s="216"/>
      <c r="AC325" s="216"/>
      <c r="AD325" s="216"/>
      <c r="AE325" s="216"/>
      <c r="AF325" s="216"/>
      <c r="AG325" s="216"/>
      <c r="AH325" s="216"/>
      <c r="AI325" s="216"/>
      <c r="AJ325" s="216"/>
      <c r="CH325" s="137"/>
      <c r="CK325" s="137"/>
      <c r="CP325" s="137"/>
      <c r="CQ325" s="296"/>
      <c r="CW325" s="296"/>
      <c r="CX325" s="321"/>
      <c r="CY325" s="137"/>
      <c r="CZ325" s="137"/>
      <c r="DD325" s="138"/>
      <c r="DE325" s="137"/>
      <c r="DF325" s="297"/>
      <c r="DH325" s="138"/>
      <c r="DJ325" s="138"/>
      <c r="DK325" s="139"/>
    </row>
    <row r="326" spans="12:115" x14ac:dyDescent="0.25">
      <c r="L326" s="216"/>
      <c r="M326" s="216"/>
      <c r="Q326" s="216"/>
      <c r="R326" s="216"/>
      <c r="S326" s="216"/>
      <c r="T326" s="216"/>
      <c r="X326" s="216"/>
      <c r="Y326" s="216"/>
      <c r="Z326" s="216"/>
      <c r="AA326" s="216"/>
      <c r="AB326" s="216"/>
      <c r="AC326" s="216"/>
      <c r="AD326" s="216"/>
      <c r="AE326" s="216"/>
      <c r="AF326" s="216"/>
      <c r="AG326" s="216"/>
      <c r="AH326" s="216"/>
      <c r="AI326" s="216"/>
      <c r="AJ326" s="216"/>
      <c r="CH326" s="137"/>
      <c r="CK326" s="137"/>
      <c r="CP326" s="137"/>
      <c r="CQ326" s="296"/>
      <c r="CW326" s="296"/>
      <c r="CX326" s="321"/>
      <c r="CY326" s="137"/>
      <c r="CZ326" s="137"/>
      <c r="DD326" s="138"/>
      <c r="DE326" s="137"/>
      <c r="DF326" s="297"/>
      <c r="DH326" s="138"/>
      <c r="DJ326" s="138"/>
      <c r="DK326" s="139"/>
    </row>
    <row r="327" spans="12:115" x14ac:dyDescent="0.25">
      <c r="L327" s="216"/>
      <c r="M327" s="216"/>
      <c r="Q327" s="216"/>
      <c r="R327" s="216"/>
      <c r="S327" s="216"/>
      <c r="T327" s="216"/>
      <c r="X327" s="216"/>
      <c r="Y327" s="216"/>
      <c r="Z327" s="216"/>
      <c r="AA327" s="216"/>
      <c r="AB327" s="216"/>
      <c r="AC327" s="216"/>
      <c r="AD327" s="216"/>
      <c r="AE327" s="216"/>
      <c r="AF327" s="216"/>
      <c r="AG327" s="216"/>
      <c r="AH327" s="216"/>
      <c r="AI327" s="216"/>
      <c r="AJ327" s="216"/>
      <c r="CH327" s="137"/>
      <c r="CK327" s="137"/>
      <c r="CP327" s="137"/>
      <c r="CQ327" s="296"/>
      <c r="CW327" s="296"/>
      <c r="CX327" s="321"/>
      <c r="CY327" s="137"/>
      <c r="CZ327" s="137"/>
      <c r="DD327" s="138"/>
      <c r="DE327" s="137"/>
      <c r="DF327" s="297"/>
      <c r="DH327" s="138"/>
      <c r="DJ327" s="138"/>
      <c r="DK327" s="139"/>
    </row>
    <row r="328" spans="12:115" x14ac:dyDescent="0.25">
      <c r="L328" s="216"/>
      <c r="M328" s="216"/>
      <c r="Q328" s="216"/>
      <c r="R328" s="216"/>
      <c r="S328" s="216"/>
      <c r="T328" s="216"/>
      <c r="X328" s="216"/>
      <c r="Y328" s="216"/>
      <c r="Z328" s="216"/>
      <c r="AA328" s="216"/>
      <c r="AB328" s="216"/>
      <c r="AC328" s="216"/>
      <c r="AD328" s="216"/>
      <c r="AE328" s="216"/>
      <c r="AF328" s="216"/>
      <c r="AG328" s="216"/>
      <c r="AH328" s="216"/>
      <c r="AI328" s="216"/>
      <c r="AJ328" s="216"/>
      <c r="CH328" s="137"/>
      <c r="CK328" s="137"/>
      <c r="CP328" s="137"/>
      <c r="CQ328" s="296"/>
      <c r="CW328" s="296"/>
      <c r="CX328" s="321"/>
      <c r="CY328" s="137"/>
      <c r="CZ328" s="137"/>
      <c r="DD328" s="138"/>
      <c r="DE328" s="137"/>
      <c r="DF328" s="297"/>
      <c r="DH328" s="138"/>
      <c r="DJ328" s="138"/>
      <c r="DK328" s="139"/>
    </row>
    <row r="329" spans="12:115" x14ac:dyDescent="0.25">
      <c r="L329" s="216"/>
      <c r="M329" s="216"/>
      <c r="Q329" s="216"/>
      <c r="R329" s="216"/>
      <c r="S329" s="216"/>
      <c r="T329" s="216"/>
      <c r="X329" s="216"/>
      <c r="Y329" s="216"/>
      <c r="Z329" s="216"/>
      <c r="AA329" s="216"/>
      <c r="AB329" s="216"/>
      <c r="AC329" s="216"/>
      <c r="AD329" s="216"/>
      <c r="AE329" s="216"/>
      <c r="AF329" s="216"/>
      <c r="AG329" s="216"/>
      <c r="AH329" s="216"/>
      <c r="AI329" s="216"/>
      <c r="AJ329" s="216"/>
      <c r="CH329" s="137"/>
      <c r="CK329" s="137"/>
      <c r="CP329" s="137"/>
      <c r="CQ329" s="296"/>
      <c r="CW329" s="296"/>
      <c r="CX329" s="321"/>
      <c r="CY329" s="137"/>
      <c r="CZ329" s="137"/>
      <c r="DD329" s="138"/>
      <c r="DE329" s="137"/>
      <c r="DF329" s="297"/>
      <c r="DH329" s="138"/>
      <c r="DJ329" s="138"/>
      <c r="DK329" s="139"/>
    </row>
    <row r="330" spans="12:115" x14ac:dyDescent="0.25">
      <c r="L330" s="216"/>
      <c r="M330" s="216"/>
      <c r="Q330" s="216"/>
      <c r="R330" s="216"/>
      <c r="S330" s="216"/>
      <c r="T330" s="216"/>
      <c r="X330" s="216"/>
      <c r="Y330" s="216"/>
      <c r="Z330" s="216"/>
      <c r="AA330" s="216"/>
      <c r="AB330" s="216"/>
      <c r="AC330" s="216"/>
      <c r="AD330" s="216"/>
      <c r="AE330" s="216"/>
      <c r="AF330" s="216"/>
      <c r="AG330" s="216"/>
      <c r="AH330" s="216"/>
      <c r="AI330" s="216"/>
      <c r="AJ330" s="216"/>
      <c r="CH330" s="137"/>
      <c r="CK330" s="137"/>
      <c r="CP330" s="137"/>
      <c r="CQ330" s="296"/>
      <c r="CW330" s="296"/>
      <c r="CX330" s="321"/>
      <c r="CY330" s="137"/>
      <c r="CZ330" s="137"/>
      <c r="DD330" s="138"/>
      <c r="DE330" s="137"/>
      <c r="DF330" s="297"/>
      <c r="DH330" s="138"/>
      <c r="DJ330" s="138"/>
      <c r="DK330" s="139"/>
    </row>
    <row r="331" spans="12:115" x14ac:dyDescent="0.25">
      <c r="L331" s="216"/>
      <c r="M331" s="216"/>
      <c r="Q331" s="216"/>
      <c r="R331" s="216"/>
      <c r="S331" s="216"/>
      <c r="T331" s="216"/>
      <c r="X331" s="216"/>
      <c r="Y331" s="216"/>
      <c r="Z331" s="216"/>
      <c r="AA331" s="216"/>
      <c r="AB331" s="216"/>
      <c r="AC331" s="216"/>
      <c r="AD331" s="216"/>
      <c r="AE331" s="216"/>
      <c r="AF331" s="216"/>
      <c r="AG331" s="216"/>
      <c r="AH331" s="216"/>
      <c r="AI331" s="216"/>
      <c r="AJ331" s="216"/>
      <c r="CH331" s="137"/>
      <c r="CK331" s="137"/>
      <c r="CP331" s="137"/>
      <c r="CQ331" s="296"/>
      <c r="CW331" s="296"/>
      <c r="CX331" s="321"/>
      <c r="CY331" s="137"/>
      <c r="CZ331" s="137"/>
      <c r="DD331" s="138"/>
      <c r="DE331" s="137"/>
      <c r="DF331" s="297"/>
      <c r="DH331" s="138"/>
      <c r="DJ331" s="138"/>
      <c r="DK331" s="139"/>
    </row>
    <row r="332" spans="12:115" x14ac:dyDescent="0.25">
      <c r="L332" s="216"/>
      <c r="M332" s="216"/>
      <c r="Q332" s="216"/>
      <c r="R332" s="216"/>
      <c r="S332" s="216"/>
      <c r="T332" s="216"/>
      <c r="X332" s="216"/>
      <c r="Y332" s="216"/>
      <c r="Z332" s="216"/>
      <c r="AA332" s="216"/>
      <c r="AB332" s="216"/>
      <c r="AC332" s="216"/>
      <c r="AD332" s="216"/>
      <c r="AE332" s="216"/>
      <c r="AF332" s="216"/>
      <c r="AG332" s="216"/>
      <c r="AH332" s="216"/>
      <c r="AI332" s="216"/>
      <c r="AJ332" s="216"/>
    </row>
    <row r="333" spans="12:115" x14ac:dyDescent="0.25">
      <c r="L333" s="216"/>
      <c r="M333" s="216"/>
      <c r="Q333" s="216"/>
      <c r="R333" s="216"/>
      <c r="S333" s="216"/>
      <c r="T333" s="216"/>
      <c r="X333" s="216"/>
      <c r="Y333" s="216"/>
      <c r="Z333" s="216"/>
      <c r="AA333" s="216"/>
      <c r="AB333" s="216"/>
      <c r="AC333" s="216"/>
      <c r="AD333" s="216"/>
      <c r="AE333" s="216"/>
      <c r="AF333" s="216"/>
      <c r="AG333" s="216"/>
      <c r="AH333" s="216"/>
      <c r="AI333" s="216"/>
      <c r="AJ333" s="216"/>
    </row>
    <row r="334" spans="12:115" x14ac:dyDescent="0.25">
      <c r="L334" s="216"/>
      <c r="M334" s="216"/>
      <c r="Q334" s="216"/>
      <c r="R334" s="216"/>
      <c r="S334" s="216"/>
      <c r="T334" s="216"/>
      <c r="X334" s="216"/>
      <c r="Y334" s="216"/>
      <c r="Z334" s="216"/>
      <c r="AA334" s="216"/>
      <c r="AB334" s="216"/>
      <c r="AC334" s="216"/>
      <c r="AD334" s="216"/>
      <c r="AE334" s="216"/>
      <c r="AF334" s="216"/>
      <c r="AG334" s="216"/>
      <c r="AH334" s="216"/>
      <c r="AI334" s="216"/>
      <c r="AJ334" s="216"/>
    </row>
    <row r="335" spans="12:115" x14ac:dyDescent="0.25">
      <c r="L335" s="216"/>
      <c r="M335" s="216"/>
      <c r="Q335" s="216"/>
      <c r="R335" s="216"/>
      <c r="S335" s="216"/>
      <c r="T335" s="216"/>
      <c r="X335" s="216"/>
      <c r="Y335" s="216"/>
      <c r="Z335" s="216"/>
      <c r="AA335" s="216"/>
      <c r="AB335" s="216"/>
      <c r="AC335" s="216"/>
      <c r="AD335" s="216"/>
      <c r="AE335" s="216"/>
      <c r="AF335" s="216"/>
      <c r="AG335" s="216"/>
      <c r="AH335" s="216"/>
      <c r="AI335" s="216"/>
      <c r="AJ335" s="216"/>
    </row>
    <row r="336" spans="12:115" x14ac:dyDescent="0.25">
      <c r="L336" s="216"/>
      <c r="M336" s="216"/>
      <c r="Q336" s="216"/>
      <c r="R336" s="216"/>
      <c r="S336" s="216"/>
      <c r="T336" s="216"/>
      <c r="X336" s="216"/>
      <c r="Y336" s="216"/>
      <c r="Z336" s="216"/>
      <c r="AA336" s="216"/>
      <c r="AB336" s="216"/>
      <c r="AC336" s="216"/>
      <c r="AD336" s="216"/>
      <c r="AE336" s="216"/>
      <c r="AF336" s="216"/>
      <c r="AG336" s="216"/>
      <c r="AH336" s="216"/>
      <c r="AI336" s="216"/>
      <c r="AJ336" s="216"/>
    </row>
    <row r="337" spans="12:36" x14ac:dyDescent="0.25">
      <c r="L337" s="216"/>
      <c r="M337" s="216"/>
      <c r="Q337" s="216"/>
      <c r="R337" s="216"/>
      <c r="S337" s="216"/>
      <c r="T337" s="216"/>
      <c r="X337" s="216"/>
      <c r="Y337" s="216"/>
      <c r="Z337" s="216"/>
      <c r="AA337" s="216"/>
      <c r="AB337" s="216"/>
      <c r="AC337" s="216"/>
      <c r="AD337" s="216"/>
      <c r="AE337" s="216"/>
      <c r="AF337" s="216"/>
      <c r="AG337" s="216"/>
      <c r="AH337" s="216"/>
      <c r="AI337" s="216"/>
      <c r="AJ337" s="216"/>
    </row>
    <row r="338" spans="12:36" x14ac:dyDescent="0.25">
      <c r="L338" s="216"/>
      <c r="M338" s="216"/>
      <c r="Q338" s="216"/>
      <c r="R338" s="216"/>
      <c r="S338" s="216"/>
      <c r="T338" s="216"/>
      <c r="X338" s="216"/>
      <c r="Y338" s="216"/>
      <c r="Z338" s="216"/>
      <c r="AA338" s="216"/>
      <c r="AB338" s="216"/>
      <c r="AC338" s="216"/>
      <c r="AD338" s="216"/>
      <c r="AE338" s="216"/>
      <c r="AF338" s="216"/>
      <c r="AG338" s="216"/>
      <c r="AH338" s="216"/>
      <c r="AI338" s="216"/>
      <c r="AJ338" s="216"/>
    </row>
    <row r="339" spans="12:36" x14ac:dyDescent="0.25">
      <c r="L339" s="216"/>
      <c r="M339" s="216"/>
      <c r="Q339" s="216"/>
      <c r="R339" s="216"/>
      <c r="S339" s="216"/>
      <c r="T339" s="216"/>
      <c r="X339" s="216"/>
      <c r="Y339" s="216"/>
      <c r="Z339" s="216"/>
      <c r="AA339" s="216"/>
      <c r="AB339" s="216"/>
      <c r="AC339" s="216"/>
      <c r="AD339" s="216"/>
      <c r="AE339" s="216"/>
      <c r="AF339" s="216"/>
      <c r="AG339" s="216"/>
      <c r="AH339" s="216"/>
      <c r="AI339" s="216"/>
      <c r="AJ339" s="216"/>
    </row>
    <row r="340" spans="12:36" x14ac:dyDescent="0.25">
      <c r="L340" s="216"/>
      <c r="M340" s="216"/>
      <c r="Q340" s="216"/>
      <c r="R340" s="216"/>
      <c r="S340" s="216"/>
      <c r="T340" s="216"/>
      <c r="X340" s="216"/>
      <c r="Y340" s="216"/>
      <c r="Z340" s="216"/>
      <c r="AA340" s="216"/>
      <c r="AB340" s="216"/>
      <c r="AC340" s="216"/>
      <c r="AD340" s="216"/>
      <c r="AE340" s="216"/>
      <c r="AF340" s="216"/>
      <c r="AG340" s="216"/>
      <c r="AH340" s="216"/>
      <c r="AI340" s="216"/>
      <c r="AJ340" s="216"/>
    </row>
    <row r="341" spans="12:36" x14ac:dyDescent="0.25">
      <c r="L341" s="216"/>
      <c r="M341" s="216"/>
      <c r="Q341" s="216"/>
      <c r="R341" s="216"/>
      <c r="S341" s="216"/>
      <c r="T341" s="216"/>
      <c r="X341" s="216"/>
      <c r="Y341" s="216"/>
      <c r="Z341" s="216"/>
      <c r="AA341" s="216"/>
      <c r="AB341" s="216"/>
      <c r="AC341" s="216"/>
      <c r="AD341" s="216"/>
      <c r="AE341" s="216"/>
      <c r="AF341" s="216"/>
      <c r="AG341" s="216"/>
      <c r="AH341" s="216"/>
      <c r="AI341" s="216"/>
      <c r="AJ341" s="216"/>
    </row>
    <row r="343" spans="12:36" x14ac:dyDescent="0.25">
      <c r="L343" s="216"/>
      <c r="M343" s="216"/>
      <c r="Q343" s="216"/>
      <c r="R343" s="216"/>
      <c r="S343" s="216"/>
      <c r="T343" s="216"/>
      <c r="X343" s="216"/>
      <c r="Y343" s="216"/>
      <c r="Z343" s="216"/>
      <c r="AA343" s="216"/>
      <c r="AB343" s="216"/>
      <c r="AC343" s="216"/>
      <c r="AD343" s="216"/>
      <c r="AE343" s="216"/>
      <c r="AF343" s="216"/>
      <c r="AG343" s="216"/>
      <c r="AH343" s="216"/>
      <c r="AI343" s="216"/>
      <c r="AJ343" s="216"/>
    </row>
    <row r="344" spans="12:36" x14ac:dyDescent="0.25">
      <c r="L344" s="216"/>
      <c r="M344" s="216"/>
      <c r="Q344" s="216"/>
      <c r="R344" s="216"/>
      <c r="S344" s="216"/>
      <c r="T344" s="216"/>
      <c r="X344" s="216"/>
      <c r="Y344" s="216"/>
      <c r="Z344" s="216"/>
      <c r="AA344" s="216"/>
      <c r="AB344" s="216"/>
      <c r="AC344" s="216"/>
      <c r="AD344" s="216"/>
      <c r="AE344" s="216"/>
      <c r="AF344" s="216"/>
      <c r="AG344" s="216"/>
      <c r="AH344" s="216"/>
      <c r="AI344" s="216"/>
      <c r="AJ344" s="216"/>
    </row>
    <row r="345" spans="12:36" x14ac:dyDescent="0.25">
      <c r="L345" s="216"/>
      <c r="M345" s="216"/>
      <c r="Q345" s="216"/>
      <c r="R345" s="216"/>
      <c r="S345" s="216"/>
      <c r="T345" s="216"/>
      <c r="X345" s="216"/>
      <c r="Y345" s="216"/>
      <c r="Z345" s="216"/>
      <c r="AA345" s="216"/>
      <c r="AB345" s="216"/>
      <c r="AC345" s="216"/>
      <c r="AD345" s="216"/>
      <c r="AE345" s="216"/>
      <c r="AF345" s="216"/>
      <c r="AG345" s="216"/>
      <c r="AH345" s="216"/>
      <c r="AI345" s="216"/>
      <c r="AJ345" s="216"/>
    </row>
    <row r="346" spans="12:36" x14ac:dyDescent="0.25">
      <c r="L346" s="216"/>
      <c r="M346" s="216"/>
      <c r="Q346" s="216"/>
      <c r="R346" s="216"/>
      <c r="S346" s="216"/>
      <c r="T346" s="216"/>
      <c r="X346" s="216"/>
      <c r="Y346" s="216"/>
      <c r="Z346" s="216"/>
      <c r="AA346" s="216"/>
      <c r="AB346" s="216"/>
      <c r="AC346" s="216"/>
      <c r="AD346" s="216"/>
      <c r="AE346" s="216"/>
      <c r="AF346" s="216"/>
      <c r="AG346" s="216"/>
      <c r="AH346" s="216"/>
      <c r="AI346" s="216"/>
      <c r="AJ346" s="216"/>
    </row>
    <row r="347" spans="12:36" x14ac:dyDescent="0.25">
      <c r="L347" s="216"/>
      <c r="M347" s="216"/>
      <c r="Q347" s="216"/>
      <c r="R347" s="216"/>
      <c r="S347" s="216"/>
      <c r="T347" s="216"/>
      <c r="X347" s="216"/>
      <c r="Y347" s="216"/>
      <c r="Z347" s="216"/>
      <c r="AA347" s="216"/>
      <c r="AB347" s="216"/>
      <c r="AC347" s="216"/>
      <c r="AD347" s="216"/>
      <c r="AE347" s="216"/>
      <c r="AF347" s="216"/>
      <c r="AG347" s="216"/>
      <c r="AH347" s="216"/>
      <c r="AI347" s="216"/>
      <c r="AJ347" s="216"/>
    </row>
    <row r="348" spans="12:36" x14ac:dyDescent="0.25">
      <c r="L348" s="216"/>
      <c r="M348" s="216"/>
      <c r="Q348" s="216"/>
      <c r="R348" s="216"/>
      <c r="S348" s="216"/>
      <c r="T348" s="216"/>
      <c r="X348" s="216"/>
      <c r="Y348" s="216"/>
      <c r="Z348" s="216"/>
      <c r="AA348" s="216"/>
      <c r="AB348" s="216"/>
      <c r="AC348" s="216"/>
      <c r="AD348" s="216"/>
      <c r="AE348" s="216"/>
      <c r="AF348" s="216"/>
      <c r="AG348" s="216"/>
      <c r="AH348" s="216"/>
      <c r="AI348" s="216"/>
      <c r="AJ348" s="216"/>
    </row>
    <row r="349" spans="12:36" x14ac:dyDescent="0.25">
      <c r="L349" s="216"/>
      <c r="M349" s="216"/>
      <c r="Q349" s="216"/>
      <c r="R349" s="216"/>
      <c r="S349" s="216"/>
      <c r="T349" s="216"/>
      <c r="X349" s="216"/>
      <c r="Y349" s="216"/>
      <c r="Z349" s="216"/>
      <c r="AA349" s="216"/>
      <c r="AB349" s="216"/>
      <c r="AC349" s="216"/>
      <c r="AD349" s="216"/>
      <c r="AE349" s="216"/>
      <c r="AF349" s="216"/>
      <c r="AG349" s="216"/>
      <c r="AH349" s="216"/>
      <c r="AI349" s="216"/>
      <c r="AJ349" s="216"/>
    </row>
    <row r="350" spans="12:36" x14ac:dyDescent="0.25">
      <c r="L350" s="216"/>
      <c r="M350" s="216"/>
      <c r="Q350" s="216"/>
      <c r="R350" s="216"/>
      <c r="S350" s="216"/>
      <c r="T350" s="216"/>
      <c r="X350" s="216"/>
      <c r="Y350" s="216"/>
      <c r="Z350" s="216"/>
      <c r="AA350" s="216"/>
      <c r="AB350" s="216"/>
      <c r="AC350" s="216"/>
      <c r="AD350" s="216"/>
      <c r="AE350" s="216"/>
      <c r="AF350" s="216"/>
      <c r="AG350" s="216"/>
      <c r="AH350" s="216"/>
      <c r="AI350" s="216"/>
      <c r="AJ350" s="216"/>
    </row>
    <row r="351" spans="12:36" x14ac:dyDescent="0.25">
      <c r="L351" s="216"/>
      <c r="M351" s="216"/>
      <c r="Q351" s="216"/>
      <c r="R351" s="216"/>
      <c r="S351" s="216"/>
      <c r="T351" s="216"/>
      <c r="X351" s="216"/>
      <c r="Y351" s="216"/>
      <c r="Z351" s="216"/>
      <c r="AA351" s="216"/>
      <c r="AB351" s="216"/>
      <c r="AC351" s="216"/>
      <c r="AD351" s="216"/>
      <c r="AE351" s="216"/>
      <c r="AF351" s="216"/>
      <c r="AG351" s="216"/>
      <c r="AH351" s="216"/>
      <c r="AI351" s="216"/>
      <c r="AJ351" s="216"/>
    </row>
    <row r="352" spans="12:36" x14ac:dyDescent="0.25">
      <c r="L352" s="216"/>
      <c r="M352" s="216"/>
      <c r="Q352" s="216"/>
      <c r="R352" s="216"/>
      <c r="S352" s="216"/>
      <c r="T352" s="216"/>
      <c r="X352" s="216"/>
      <c r="Y352" s="216"/>
      <c r="Z352" s="216"/>
      <c r="AA352" s="216"/>
      <c r="AB352" s="216"/>
      <c r="AC352" s="216"/>
      <c r="AD352" s="216"/>
      <c r="AE352" s="216"/>
      <c r="AF352" s="216"/>
      <c r="AG352" s="216"/>
      <c r="AH352" s="216"/>
      <c r="AI352" s="216"/>
      <c r="AJ352" s="216"/>
    </row>
    <row r="353" spans="12:36" x14ac:dyDescent="0.25">
      <c r="L353" s="216"/>
      <c r="M353" s="216"/>
      <c r="Q353" s="216"/>
      <c r="R353" s="216"/>
      <c r="S353" s="216"/>
      <c r="T353" s="216"/>
      <c r="X353" s="216"/>
      <c r="Y353" s="216"/>
      <c r="Z353" s="216"/>
      <c r="AA353" s="216"/>
      <c r="AB353" s="216"/>
      <c r="AC353" s="216"/>
      <c r="AD353" s="216"/>
      <c r="AE353" s="216"/>
      <c r="AF353" s="216"/>
      <c r="AG353" s="216"/>
      <c r="AH353" s="216"/>
      <c r="AI353" s="216"/>
      <c r="AJ353" s="216"/>
    </row>
    <row r="354" spans="12:36" x14ac:dyDescent="0.25">
      <c r="L354" s="216"/>
      <c r="M354" s="216"/>
      <c r="Q354" s="216"/>
      <c r="R354" s="216"/>
      <c r="S354" s="216"/>
      <c r="T354" s="216"/>
      <c r="X354" s="216"/>
      <c r="Y354" s="216"/>
      <c r="Z354" s="216"/>
      <c r="AA354" s="216"/>
      <c r="AB354" s="216"/>
      <c r="AC354" s="216"/>
      <c r="AD354" s="216"/>
      <c r="AE354" s="216"/>
      <c r="AF354" s="216"/>
      <c r="AG354" s="216"/>
      <c r="AH354" s="216"/>
      <c r="AI354" s="216"/>
      <c r="AJ354" s="216"/>
    </row>
    <row r="355" spans="12:36" x14ac:dyDescent="0.25">
      <c r="L355" s="216"/>
      <c r="M355" s="216"/>
      <c r="Q355" s="216"/>
      <c r="R355" s="216"/>
      <c r="S355" s="216"/>
      <c r="T355" s="216"/>
      <c r="X355" s="216"/>
      <c r="Y355" s="216"/>
      <c r="Z355" s="216"/>
      <c r="AA355" s="216"/>
      <c r="AB355" s="216"/>
      <c r="AC355" s="216"/>
      <c r="AD355" s="216"/>
      <c r="AE355" s="216"/>
      <c r="AF355" s="216"/>
      <c r="AG355" s="216"/>
      <c r="AH355" s="216"/>
      <c r="AI355" s="216"/>
      <c r="AJ355" s="216"/>
    </row>
    <row r="356" spans="12:36" x14ac:dyDescent="0.25">
      <c r="L356" s="216"/>
      <c r="M356" s="216"/>
      <c r="Q356" s="216"/>
      <c r="R356" s="216"/>
      <c r="S356" s="216"/>
      <c r="T356" s="216"/>
      <c r="X356" s="216"/>
      <c r="Y356" s="216"/>
      <c r="Z356" s="216"/>
      <c r="AA356" s="216"/>
      <c r="AB356" s="216"/>
      <c r="AC356" s="216"/>
      <c r="AD356" s="216"/>
      <c r="AE356" s="216"/>
      <c r="AF356" s="216"/>
      <c r="AG356" s="216"/>
      <c r="AH356" s="216"/>
      <c r="AI356" s="216"/>
      <c r="AJ356" s="216"/>
    </row>
    <row r="357" spans="12:36" x14ac:dyDescent="0.25">
      <c r="L357" s="216"/>
      <c r="M357" s="216"/>
      <c r="Q357" s="216"/>
      <c r="R357" s="216"/>
      <c r="S357" s="216"/>
      <c r="T357" s="216"/>
      <c r="X357" s="216"/>
      <c r="Y357" s="216"/>
      <c r="Z357" s="216"/>
      <c r="AA357" s="216"/>
      <c r="AB357" s="216"/>
      <c r="AC357" s="216"/>
      <c r="AD357" s="216"/>
      <c r="AE357" s="216"/>
      <c r="AF357" s="216"/>
      <c r="AG357" s="216"/>
      <c r="AH357" s="216"/>
      <c r="AI357" s="216"/>
      <c r="AJ357" s="216"/>
    </row>
    <row r="358" spans="12:36" x14ac:dyDescent="0.25">
      <c r="L358" s="216"/>
      <c r="M358" s="216"/>
      <c r="Q358" s="216"/>
      <c r="R358" s="216"/>
      <c r="S358" s="216"/>
      <c r="T358" s="216"/>
      <c r="X358" s="216"/>
      <c r="Y358" s="216"/>
      <c r="Z358" s="216"/>
      <c r="AA358" s="216"/>
      <c r="AB358" s="216"/>
      <c r="AC358" s="216"/>
      <c r="AD358" s="216"/>
      <c r="AE358" s="216"/>
      <c r="AF358" s="216"/>
      <c r="AG358" s="216"/>
      <c r="AH358" s="216"/>
      <c r="AI358" s="216"/>
      <c r="AJ358" s="216"/>
    </row>
    <row r="359" spans="12:36" x14ac:dyDescent="0.25">
      <c r="L359" s="216"/>
      <c r="M359" s="216"/>
      <c r="Q359" s="216"/>
      <c r="R359" s="216"/>
      <c r="S359" s="216"/>
      <c r="T359" s="216"/>
      <c r="X359" s="216"/>
      <c r="Y359" s="216"/>
      <c r="Z359" s="216"/>
      <c r="AA359" s="216"/>
      <c r="AB359" s="216"/>
      <c r="AC359" s="216"/>
      <c r="AD359" s="216"/>
      <c r="AE359" s="216"/>
      <c r="AF359" s="216"/>
      <c r="AG359" s="216"/>
      <c r="AH359" s="216"/>
      <c r="AI359" s="216"/>
      <c r="AJ359" s="216"/>
    </row>
    <row r="360" spans="12:36" x14ac:dyDescent="0.25">
      <c r="L360" s="216"/>
      <c r="M360" s="216"/>
      <c r="Q360" s="216"/>
      <c r="R360" s="216"/>
      <c r="S360" s="216"/>
      <c r="T360" s="216"/>
      <c r="X360" s="216"/>
      <c r="Y360" s="216"/>
      <c r="Z360" s="216"/>
      <c r="AA360" s="216"/>
      <c r="AB360" s="216"/>
      <c r="AC360" s="216"/>
      <c r="AD360" s="216"/>
      <c r="AE360" s="216"/>
      <c r="AF360" s="216"/>
      <c r="AG360" s="216"/>
      <c r="AH360" s="216"/>
      <c r="AI360" s="216"/>
      <c r="AJ360" s="216"/>
    </row>
    <row r="361" spans="12:36" x14ac:dyDescent="0.25">
      <c r="L361" s="216"/>
      <c r="M361" s="216"/>
      <c r="Q361" s="216"/>
      <c r="R361" s="216"/>
      <c r="S361" s="216"/>
      <c r="T361" s="216"/>
      <c r="X361" s="216"/>
      <c r="Y361" s="216"/>
      <c r="Z361" s="216"/>
      <c r="AA361" s="216"/>
      <c r="AB361" s="216"/>
      <c r="AC361" s="216"/>
      <c r="AD361" s="216"/>
      <c r="AE361" s="216"/>
      <c r="AF361" s="216"/>
      <c r="AG361" s="216"/>
      <c r="AH361" s="216"/>
      <c r="AI361" s="216"/>
      <c r="AJ361" s="216"/>
    </row>
    <row r="362" spans="12:36" x14ac:dyDescent="0.25">
      <c r="L362" s="216"/>
      <c r="M362" s="216"/>
      <c r="Q362" s="216"/>
      <c r="R362" s="216"/>
      <c r="S362" s="216"/>
      <c r="T362" s="216"/>
      <c r="X362" s="216"/>
      <c r="Y362" s="216"/>
      <c r="Z362" s="216"/>
      <c r="AA362" s="216"/>
      <c r="AB362" s="216"/>
      <c r="AC362" s="216"/>
      <c r="AD362" s="216"/>
      <c r="AE362" s="216"/>
      <c r="AF362" s="216"/>
      <c r="AG362" s="216"/>
      <c r="AH362" s="216"/>
      <c r="AI362" s="216"/>
      <c r="AJ362" s="216"/>
    </row>
    <row r="363" spans="12:36" x14ac:dyDescent="0.25">
      <c r="L363" s="216"/>
      <c r="M363" s="216"/>
      <c r="Q363" s="216"/>
      <c r="R363" s="216"/>
      <c r="S363" s="216"/>
      <c r="T363" s="216"/>
      <c r="X363" s="216"/>
      <c r="Y363" s="216"/>
      <c r="Z363" s="216"/>
      <c r="AA363" s="216"/>
      <c r="AB363" s="216"/>
      <c r="AC363" s="216"/>
      <c r="AD363" s="216"/>
      <c r="AE363" s="216"/>
      <c r="AF363" s="216"/>
      <c r="AG363" s="216"/>
      <c r="AH363" s="216"/>
      <c r="AI363" s="216"/>
      <c r="AJ363" s="216"/>
    </row>
    <row r="364" spans="12:36" x14ac:dyDescent="0.25">
      <c r="L364" s="216"/>
      <c r="M364" s="216"/>
      <c r="Q364" s="216"/>
      <c r="R364" s="216"/>
      <c r="S364" s="216"/>
      <c r="T364" s="216"/>
      <c r="X364" s="216"/>
      <c r="Y364" s="216"/>
      <c r="Z364" s="216"/>
      <c r="AA364" s="216"/>
      <c r="AB364" s="216"/>
      <c r="AC364" s="216"/>
      <c r="AD364" s="216"/>
      <c r="AE364" s="216"/>
      <c r="AF364" s="216"/>
      <c r="AG364" s="216"/>
      <c r="AH364" s="216"/>
      <c r="AI364" s="216"/>
      <c r="AJ364" s="216"/>
    </row>
    <row r="365" spans="12:36" x14ac:dyDescent="0.25">
      <c r="L365" s="216"/>
      <c r="M365" s="216"/>
      <c r="Q365" s="216"/>
      <c r="R365" s="216"/>
      <c r="S365" s="216"/>
      <c r="T365" s="216"/>
      <c r="X365" s="216"/>
      <c r="Y365" s="216"/>
      <c r="Z365" s="216"/>
      <c r="AA365" s="216"/>
      <c r="AB365" s="216"/>
      <c r="AC365" s="216"/>
      <c r="AD365" s="216"/>
      <c r="AE365" s="216"/>
      <c r="AF365" s="216"/>
      <c r="AG365" s="216"/>
      <c r="AH365" s="216"/>
      <c r="AI365" s="216"/>
      <c r="AJ365" s="216"/>
    </row>
    <row r="366" spans="12:36" x14ac:dyDescent="0.25">
      <c r="L366" s="216"/>
      <c r="M366" s="216"/>
      <c r="Q366" s="216"/>
      <c r="R366" s="216"/>
      <c r="S366" s="216"/>
      <c r="T366" s="216"/>
      <c r="X366" s="216"/>
      <c r="Y366" s="216"/>
      <c r="Z366" s="216"/>
      <c r="AA366" s="216"/>
      <c r="AB366" s="216"/>
      <c r="AC366" s="216"/>
      <c r="AD366" s="216"/>
      <c r="AE366" s="216"/>
      <c r="AF366" s="216"/>
      <c r="AG366" s="216"/>
      <c r="AH366" s="216"/>
      <c r="AI366" s="216"/>
      <c r="AJ366" s="216"/>
    </row>
    <row r="367" spans="12:36" x14ac:dyDescent="0.25">
      <c r="L367" s="216"/>
      <c r="M367" s="216"/>
      <c r="Q367" s="216"/>
      <c r="R367" s="216"/>
      <c r="S367" s="216"/>
      <c r="T367" s="216"/>
      <c r="X367" s="216"/>
      <c r="Y367" s="216"/>
      <c r="Z367" s="216"/>
      <c r="AA367" s="216"/>
      <c r="AB367" s="216"/>
      <c r="AC367" s="216"/>
      <c r="AD367" s="216"/>
      <c r="AE367" s="216"/>
      <c r="AF367" s="216"/>
      <c r="AG367" s="216"/>
      <c r="AH367" s="216"/>
      <c r="AI367" s="216"/>
      <c r="AJ367" s="216"/>
    </row>
    <row r="368" spans="12:36" x14ac:dyDescent="0.25">
      <c r="L368" s="216"/>
      <c r="M368" s="216"/>
      <c r="Q368" s="216"/>
      <c r="R368" s="216"/>
      <c r="S368" s="216"/>
      <c r="T368" s="216"/>
      <c r="X368" s="216"/>
      <c r="Y368" s="216"/>
      <c r="Z368" s="216"/>
      <c r="AA368" s="216"/>
      <c r="AB368" s="216"/>
      <c r="AC368" s="216"/>
      <c r="AD368" s="216"/>
      <c r="AE368" s="216"/>
      <c r="AF368" s="216"/>
      <c r="AG368" s="216"/>
      <c r="AH368" s="216"/>
      <c r="AI368" s="216"/>
      <c r="AJ368" s="216"/>
    </row>
    <row r="369" spans="1:140" x14ac:dyDescent="0.25">
      <c r="L369" s="216"/>
      <c r="M369" s="216"/>
      <c r="Q369" s="216"/>
      <c r="R369" s="216"/>
      <c r="S369" s="216"/>
      <c r="T369" s="216"/>
      <c r="X369" s="216"/>
    </row>
    <row r="371" spans="1:140" s="151" customFormat="1" x14ac:dyDescent="0.25">
      <c r="A371" s="401"/>
      <c r="B371" s="223"/>
      <c r="C371" s="223"/>
      <c r="E371" s="341"/>
      <c r="AP371" s="494"/>
      <c r="AQ371" s="494"/>
      <c r="DU371" s="402"/>
      <c r="DV371" s="402"/>
      <c r="DW371" s="402"/>
      <c r="DX371" s="402"/>
      <c r="DY371" s="402"/>
      <c r="DZ371" s="402"/>
      <c r="EA371" s="402"/>
      <c r="EB371" s="402"/>
      <c r="EC371" s="402"/>
      <c r="ED371" s="402"/>
      <c r="EE371" s="402"/>
      <c r="EF371" s="402"/>
      <c r="EG371" s="402"/>
      <c r="EH371" s="402"/>
      <c r="EI371" s="402"/>
      <c r="EJ371" s="402"/>
    </row>
    <row r="372" spans="1:140" x14ac:dyDescent="0.25">
      <c r="L372" s="216"/>
      <c r="M372" s="216"/>
      <c r="Q372" s="216"/>
      <c r="R372" s="216"/>
      <c r="S372" s="216"/>
      <c r="T372" s="216"/>
      <c r="X372" s="216"/>
    </row>
    <row r="373" spans="1:140" x14ac:dyDescent="0.25">
      <c r="L373" s="216"/>
      <c r="M373" s="216"/>
      <c r="Q373" s="216"/>
      <c r="R373" s="216"/>
      <c r="S373" s="216"/>
      <c r="T373" s="216"/>
      <c r="X373" s="216"/>
    </row>
    <row r="374" spans="1:140" x14ac:dyDescent="0.25">
      <c r="L374" s="216"/>
      <c r="M374" s="216"/>
      <c r="Q374" s="216"/>
      <c r="R374" s="216"/>
      <c r="S374" s="216"/>
      <c r="T374" s="216"/>
      <c r="X374" s="216"/>
    </row>
    <row r="375" spans="1:140" x14ac:dyDescent="0.25">
      <c r="L375" s="216"/>
      <c r="M375" s="216"/>
      <c r="Q375" s="216"/>
      <c r="R375" s="216"/>
      <c r="S375" s="216"/>
      <c r="T375" s="216"/>
      <c r="X375" s="216"/>
    </row>
    <row r="376" spans="1:140" x14ac:dyDescent="0.25">
      <c r="L376" s="216"/>
      <c r="M376" s="216"/>
      <c r="Q376" s="216"/>
      <c r="R376" s="216"/>
      <c r="S376" s="216"/>
      <c r="T376" s="216"/>
      <c r="X376" s="216"/>
    </row>
    <row r="377" spans="1:140" x14ac:dyDescent="0.25">
      <c r="L377" s="216"/>
      <c r="M377" s="216"/>
      <c r="Q377" s="216"/>
      <c r="R377" s="216"/>
      <c r="S377" s="216"/>
      <c r="T377" s="216"/>
      <c r="X377" s="216"/>
    </row>
    <row r="378" spans="1:140" x14ac:dyDescent="0.25">
      <c r="L378" s="216"/>
      <c r="M378" s="216"/>
      <c r="Q378" s="216"/>
      <c r="R378" s="216"/>
      <c r="S378" s="216"/>
      <c r="T378" s="216"/>
      <c r="X378" s="216"/>
    </row>
  </sheetData>
  <sheetProtection formatCells="0" formatColumns="0" formatRows="0" insertRows="0" deleteRows="0" sort="0" autoFilter="0" pivotTables="0"/>
  <sortState ref="J500:J503">
    <sortCondition ref="J5:J8"/>
  </sortState>
  <dataConsolidate/>
  <mergeCells count="449">
    <mergeCell ref="T73:AC73"/>
    <mergeCell ref="AF44:AF73"/>
    <mergeCell ref="AG44:AG73"/>
    <mergeCell ref="AH44:AH73"/>
    <mergeCell ref="AG20:AG30"/>
    <mergeCell ref="AH20:AH30"/>
    <mergeCell ref="AK20:AK30"/>
    <mergeCell ref="AJ20:AJ30"/>
    <mergeCell ref="AE32:AE42"/>
    <mergeCell ref="AF32:AF42"/>
    <mergeCell ref="AG32:AG42"/>
    <mergeCell ref="AH32:AH42"/>
    <mergeCell ref="T42:AC42"/>
    <mergeCell ref="T30:AC30"/>
    <mergeCell ref="Q93:Q104"/>
    <mergeCell ref="R93:R104"/>
    <mergeCell ref="S93:S104"/>
    <mergeCell ref="AE93:AE104"/>
    <mergeCell ref="AF93:AF104"/>
    <mergeCell ref="AG93:AG104"/>
    <mergeCell ref="AH93:AH104"/>
    <mergeCell ref="AJ93:AJ104"/>
    <mergeCell ref="A93:A99"/>
    <mergeCell ref="D93:D104"/>
    <mergeCell ref="E93:E104"/>
    <mergeCell ref="F93:F104"/>
    <mergeCell ref="H93:H104"/>
    <mergeCell ref="I93:I104"/>
    <mergeCell ref="J93:J104"/>
    <mergeCell ref="K93:K104"/>
    <mergeCell ref="L93:L104"/>
    <mergeCell ref="M93:M104"/>
    <mergeCell ref="N93:N104"/>
    <mergeCell ref="O93:O104"/>
    <mergeCell ref="P93:P104"/>
    <mergeCell ref="T104:AC104"/>
    <mergeCell ref="AI93:AI104"/>
    <mergeCell ref="E44:E73"/>
    <mergeCell ref="H44:H73"/>
    <mergeCell ref="I44:I73"/>
    <mergeCell ref="J44:J73"/>
    <mergeCell ref="K44:K73"/>
    <mergeCell ref="L44:L73"/>
    <mergeCell ref="M44:M73"/>
    <mergeCell ref="N44:N73"/>
    <mergeCell ref="F44:F50"/>
    <mergeCell ref="F51:F57"/>
    <mergeCell ref="F58:F73"/>
    <mergeCell ref="Q32:Q42"/>
    <mergeCell ref="R32:R42"/>
    <mergeCell ref="S32:S42"/>
    <mergeCell ref="H20:H30"/>
    <mergeCell ref="I20:I30"/>
    <mergeCell ref="J20:J30"/>
    <mergeCell ref="K20:K30"/>
    <mergeCell ref="L20:L30"/>
    <mergeCell ref="M20:M30"/>
    <mergeCell ref="N20:N30"/>
    <mergeCell ref="P20:P30"/>
    <mergeCell ref="O20:O30"/>
    <mergeCell ref="Q20:Q30"/>
    <mergeCell ref="R20:R30"/>
    <mergeCell ref="H32:H42"/>
    <mergeCell ref="J32:J42"/>
    <mergeCell ref="K32:K42"/>
    <mergeCell ref="L32:L42"/>
    <mergeCell ref="I32:I42"/>
    <mergeCell ref="M32:M42"/>
    <mergeCell ref="N32:N42"/>
    <mergeCell ref="O32:O42"/>
    <mergeCell ref="P32:P42"/>
    <mergeCell ref="T12:AJ12"/>
    <mergeCell ref="AF15:AF16"/>
    <mergeCell ref="AG15:AG16"/>
    <mergeCell ref="AH15:AH16"/>
    <mergeCell ref="AJ15:AJ16"/>
    <mergeCell ref="W15:W16"/>
    <mergeCell ref="X15:X16"/>
    <mergeCell ref="AD15:AD16"/>
    <mergeCell ref="AE15:AE16"/>
    <mergeCell ref="T15:T16"/>
    <mergeCell ref="U15:U16"/>
    <mergeCell ref="V15:V16"/>
    <mergeCell ref="T13:AJ13"/>
    <mergeCell ref="AI15:AI16"/>
    <mergeCell ref="AK13:AW13"/>
    <mergeCell ref="AK12:AX12"/>
    <mergeCell ref="AB15:AC15"/>
    <mergeCell ref="Y15:AA15"/>
    <mergeCell ref="AK14:AK16"/>
    <mergeCell ref="AX14:AX16"/>
    <mergeCell ref="AK2:AL4"/>
    <mergeCell ref="AK6:AL6"/>
    <mergeCell ref="AK7:AL7"/>
    <mergeCell ref="AK8:AL8"/>
    <mergeCell ref="AK9:AL9"/>
    <mergeCell ref="AK10:AL10"/>
    <mergeCell ref="AW2:AX2"/>
    <mergeCell ref="AW3:AX3"/>
    <mergeCell ref="AW4:AX4"/>
    <mergeCell ref="AW6:AX6"/>
    <mergeCell ref="AU6:AV6"/>
    <mergeCell ref="AM4:AQ4"/>
    <mergeCell ref="AR4:AV4"/>
    <mergeCell ref="AM2:AV3"/>
    <mergeCell ref="AM6:AT6"/>
    <mergeCell ref="AM7:AX7"/>
    <mergeCell ref="AM8:AX8"/>
    <mergeCell ref="AF6:AG6"/>
    <mergeCell ref="AM9:AX9"/>
    <mergeCell ref="AM10:AX10"/>
    <mergeCell ref="T7:V7"/>
    <mergeCell ref="T8:V8"/>
    <mergeCell ref="T9:V9"/>
    <mergeCell ref="T10:V10"/>
    <mergeCell ref="W6:AE6"/>
    <mergeCell ref="W7:AJ7"/>
    <mergeCell ref="W8:AJ8"/>
    <mergeCell ref="W9:AJ9"/>
    <mergeCell ref="W10:AJ10"/>
    <mergeCell ref="AH2:AJ2"/>
    <mergeCell ref="AH3:AJ3"/>
    <mergeCell ref="AH4:AJ4"/>
    <mergeCell ref="T2:V4"/>
    <mergeCell ref="W2:AG3"/>
    <mergeCell ref="W4:Y4"/>
    <mergeCell ref="Z4:AG4"/>
    <mergeCell ref="AH6:AJ6"/>
    <mergeCell ref="T6:V6"/>
    <mergeCell ref="K2:Q3"/>
    <mergeCell ref="M4:Q4"/>
    <mergeCell ref="Q6:S6"/>
    <mergeCell ref="L7:S7"/>
    <mergeCell ref="L8:S8"/>
    <mergeCell ref="R2:S2"/>
    <mergeCell ref="R3:S3"/>
    <mergeCell ref="R4:S4"/>
    <mergeCell ref="B2:B4"/>
    <mergeCell ref="C4:D4"/>
    <mergeCell ref="E4:H4"/>
    <mergeCell ref="C2:H3"/>
    <mergeCell ref="B12:I12"/>
    <mergeCell ref="J2:J4"/>
    <mergeCell ref="J9:K9"/>
    <mergeCell ref="J10:K10"/>
    <mergeCell ref="L9:S9"/>
    <mergeCell ref="L10:S10"/>
    <mergeCell ref="J12:S12"/>
    <mergeCell ref="B8:C8"/>
    <mergeCell ref="G6:H6"/>
    <mergeCell ref="D6:F6"/>
    <mergeCell ref="D7:I7"/>
    <mergeCell ref="D8:I8"/>
    <mergeCell ref="D9:I9"/>
    <mergeCell ref="D10:I10"/>
    <mergeCell ref="K4:L4"/>
    <mergeCell ref="J6:K6"/>
    <mergeCell ref="B6:C6"/>
    <mergeCell ref="B7:C7"/>
    <mergeCell ref="B9:C9"/>
    <mergeCell ref="B10:C10"/>
    <mergeCell ref="L6:N6"/>
    <mergeCell ref="O6:P6"/>
    <mergeCell ref="J7:K7"/>
    <mergeCell ref="J8:K8"/>
    <mergeCell ref="CW191:CX191"/>
    <mergeCell ref="CD209:CF209"/>
    <mergeCell ref="AT15:AT16"/>
    <mergeCell ref="AU15:AU16"/>
    <mergeCell ref="AV15:AV16"/>
    <mergeCell ref="AW15:AW16"/>
    <mergeCell ref="AL15:AL16"/>
    <mergeCell ref="T14:AJ14"/>
    <mergeCell ref="AM15:AM16"/>
    <mergeCell ref="AN15:AN16"/>
    <mergeCell ref="AR15:AR16"/>
    <mergeCell ref="AQ15:AQ16"/>
    <mergeCell ref="AP14:AW14"/>
    <mergeCell ref="AL14:AN14"/>
    <mergeCell ref="AP15:AP16"/>
    <mergeCell ref="AS15:AS16"/>
    <mergeCell ref="CT191:CV191"/>
    <mergeCell ref="AK93:AK104"/>
    <mergeCell ref="AE44:AE73"/>
    <mergeCell ref="AI44:AI73"/>
    <mergeCell ref="AI32:AI42"/>
    <mergeCell ref="AI20:AI30"/>
    <mergeCell ref="AJ44:AJ73"/>
    <mergeCell ref="AK44:AK73"/>
    <mergeCell ref="B15:B16"/>
    <mergeCell ref="C15:C16"/>
    <mergeCell ref="J15:J16"/>
    <mergeCell ref="J13:S13"/>
    <mergeCell ref="H14:I14"/>
    <mergeCell ref="D14:D16"/>
    <mergeCell ref="H15:H16"/>
    <mergeCell ref="I15:I16"/>
    <mergeCell ref="B13:I13"/>
    <mergeCell ref="E14:E16"/>
    <mergeCell ref="L15:L16"/>
    <mergeCell ref="M15:M16"/>
    <mergeCell ref="N15:N16"/>
    <mergeCell ref="G14:G16"/>
    <mergeCell ref="S14:S16"/>
    <mergeCell ref="J14:M14"/>
    <mergeCell ref="N14:Q14"/>
    <mergeCell ref="K15:K16"/>
    <mergeCell ref="B14:C14"/>
    <mergeCell ref="F14:F16"/>
    <mergeCell ref="R14:R16"/>
    <mergeCell ref="Q15:Q16"/>
    <mergeCell ref="O15:O16"/>
    <mergeCell ref="P15:P16"/>
    <mergeCell ref="A44:A72"/>
    <mergeCell ref="AJ32:AJ42"/>
    <mergeCell ref="AK32:AK42"/>
    <mergeCell ref="A20:A29"/>
    <mergeCell ref="AE20:AE30"/>
    <mergeCell ref="AF20:AF30"/>
    <mergeCell ref="A32:A41"/>
    <mergeCell ref="O44:O73"/>
    <mergeCell ref="P44:P73"/>
    <mergeCell ref="Q44:Q73"/>
    <mergeCell ref="R44:R73"/>
    <mergeCell ref="S44:S73"/>
    <mergeCell ref="E32:E42"/>
    <mergeCell ref="E20:E30"/>
    <mergeCell ref="D20:D30"/>
    <mergeCell ref="F20:F30"/>
    <mergeCell ref="D32:D42"/>
    <mergeCell ref="F32:F42"/>
    <mergeCell ref="D44:D73"/>
    <mergeCell ref="S20:S30"/>
    <mergeCell ref="A75:A83"/>
    <mergeCell ref="D75:D84"/>
    <mergeCell ref="E75:E84"/>
    <mergeCell ref="F75:F84"/>
    <mergeCell ref="H75:H84"/>
    <mergeCell ref="I75:I84"/>
    <mergeCell ref="J75:J84"/>
    <mergeCell ref="K75:K84"/>
    <mergeCell ref="L75:L84"/>
    <mergeCell ref="M75:M84"/>
    <mergeCell ref="N75:N84"/>
    <mergeCell ref="O75:O84"/>
    <mergeCell ref="P75:P84"/>
    <mergeCell ref="Q75:Q84"/>
    <mergeCell ref="R75:R84"/>
    <mergeCell ref="S75:S84"/>
    <mergeCell ref="AE75:AE84"/>
    <mergeCell ref="AF75:AF84"/>
    <mergeCell ref="AG75:AG84"/>
    <mergeCell ref="AH75:AH84"/>
    <mergeCell ref="AI75:AI84"/>
    <mergeCell ref="AJ75:AJ84"/>
    <mergeCell ref="AK75:AK84"/>
    <mergeCell ref="T84:AC84"/>
    <mergeCell ref="A86:A90"/>
    <mergeCell ref="D86:D91"/>
    <mergeCell ref="E86:E91"/>
    <mergeCell ref="F86:F91"/>
    <mergeCell ref="H86:H91"/>
    <mergeCell ref="I86:I91"/>
    <mergeCell ref="J86:J91"/>
    <mergeCell ref="K86:K91"/>
    <mergeCell ref="L86:L91"/>
    <mergeCell ref="M86:M91"/>
    <mergeCell ref="N86:N91"/>
    <mergeCell ref="O86:O91"/>
    <mergeCell ref="P86:P91"/>
    <mergeCell ref="Q86:Q91"/>
    <mergeCell ref="R86:R91"/>
    <mergeCell ref="S86:S91"/>
    <mergeCell ref="AE86:AE91"/>
    <mergeCell ref="AF86:AF91"/>
    <mergeCell ref="AG86:AG91"/>
    <mergeCell ref="AH86:AH91"/>
    <mergeCell ref="AI86:AI91"/>
    <mergeCell ref="AJ86:AJ91"/>
    <mergeCell ref="AK86:AK91"/>
    <mergeCell ref="T91:AC91"/>
    <mergeCell ref="A106:A114"/>
    <mergeCell ref="D106:D115"/>
    <mergeCell ref="E106:E115"/>
    <mergeCell ref="F106:F115"/>
    <mergeCell ref="H106:H115"/>
    <mergeCell ref="I106:I115"/>
    <mergeCell ref="J106:J115"/>
    <mergeCell ref="K106:K115"/>
    <mergeCell ref="L106:L115"/>
    <mergeCell ref="M106:M115"/>
    <mergeCell ref="N106:N115"/>
    <mergeCell ref="O106:O115"/>
    <mergeCell ref="P106:P115"/>
    <mergeCell ref="Q106:Q115"/>
    <mergeCell ref="R106:R115"/>
    <mergeCell ref="S106:S115"/>
    <mergeCell ref="AE106:AE115"/>
    <mergeCell ref="AF106:AF115"/>
    <mergeCell ref="AG106:AG115"/>
    <mergeCell ref="AH106:AH115"/>
    <mergeCell ref="AI106:AI115"/>
    <mergeCell ref="AJ106:AJ115"/>
    <mergeCell ref="AK106:AK115"/>
    <mergeCell ref="T115:AC115"/>
    <mergeCell ref="AG117:AG126"/>
    <mergeCell ref="AH117:AH126"/>
    <mergeCell ref="AI117:AI126"/>
    <mergeCell ref="AJ117:AJ126"/>
    <mergeCell ref="AK117:AK126"/>
    <mergeCell ref="A117:A125"/>
    <mergeCell ref="D117:D126"/>
    <mergeCell ref="E117:E126"/>
    <mergeCell ref="F117:F126"/>
    <mergeCell ref="H117:H126"/>
    <mergeCell ref="I117:I126"/>
    <mergeCell ref="J117:J126"/>
    <mergeCell ref="K117:K126"/>
    <mergeCell ref="L117:L126"/>
    <mergeCell ref="M117:M126"/>
    <mergeCell ref="N117:N126"/>
    <mergeCell ref="O117:O126"/>
    <mergeCell ref="P117:P126"/>
    <mergeCell ref="Q117:Q126"/>
    <mergeCell ref="R117:R126"/>
    <mergeCell ref="S117:S126"/>
    <mergeCell ref="AE117:AE126"/>
    <mergeCell ref="AF117:AF126"/>
    <mergeCell ref="T126:AC126"/>
    <mergeCell ref="M128:M137"/>
    <mergeCell ref="N128:N137"/>
    <mergeCell ref="O128:O137"/>
    <mergeCell ref="P128:P137"/>
    <mergeCell ref="Q128:Q137"/>
    <mergeCell ref="R128:R137"/>
    <mergeCell ref="S128:S137"/>
    <mergeCell ref="AE128:AE137"/>
    <mergeCell ref="AF128:AF137"/>
    <mergeCell ref="A128:A136"/>
    <mergeCell ref="D128:D137"/>
    <mergeCell ref="E128:E137"/>
    <mergeCell ref="F128:F137"/>
    <mergeCell ref="H128:H137"/>
    <mergeCell ref="I128:I137"/>
    <mergeCell ref="J128:J137"/>
    <mergeCell ref="K128:K137"/>
    <mergeCell ref="L128:L137"/>
    <mergeCell ref="AG128:AG137"/>
    <mergeCell ref="AH128:AH137"/>
    <mergeCell ref="AI128:AI137"/>
    <mergeCell ref="AJ128:AJ137"/>
    <mergeCell ref="AK128:AK137"/>
    <mergeCell ref="T137:AC137"/>
    <mergeCell ref="AG139:AG148"/>
    <mergeCell ref="AH139:AH148"/>
    <mergeCell ref="AI139:AI148"/>
    <mergeCell ref="AJ139:AJ148"/>
    <mergeCell ref="AK139:AK148"/>
    <mergeCell ref="T148:AC148"/>
    <mergeCell ref="AF139:AF148"/>
    <mergeCell ref="A150:A158"/>
    <mergeCell ref="A139:A147"/>
    <mergeCell ref="D139:D148"/>
    <mergeCell ref="E139:E148"/>
    <mergeCell ref="F139:F148"/>
    <mergeCell ref="H139:H148"/>
    <mergeCell ref="I139:I148"/>
    <mergeCell ref="J139:J148"/>
    <mergeCell ref="K139:K148"/>
    <mergeCell ref="D150:D159"/>
    <mergeCell ref="E150:E159"/>
    <mergeCell ref="F150:F159"/>
    <mergeCell ref="H150:H159"/>
    <mergeCell ref="I150:I159"/>
    <mergeCell ref="J150:J159"/>
    <mergeCell ref="K150:K159"/>
    <mergeCell ref="L139:L148"/>
    <mergeCell ref="M139:M148"/>
    <mergeCell ref="N139:N148"/>
    <mergeCell ref="O139:O148"/>
    <mergeCell ref="P139:P148"/>
    <mergeCell ref="Q139:Q148"/>
    <mergeCell ref="R139:R148"/>
    <mergeCell ref="S139:S148"/>
    <mergeCell ref="AE139:AE148"/>
    <mergeCell ref="L150:L159"/>
    <mergeCell ref="M150:M159"/>
    <mergeCell ref="N150:N159"/>
    <mergeCell ref="O150:O159"/>
    <mergeCell ref="P150:P159"/>
    <mergeCell ref="Q150:Q159"/>
    <mergeCell ref="R150:R159"/>
    <mergeCell ref="S150:S159"/>
    <mergeCell ref="AE150:AE159"/>
    <mergeCell ref="AF150:AF159"/>
    <mergeCell ref="AG150:AG159"/>
    <mergeCell ref="AH150:AH159"/>
    <mergeCell ref="AI150:AI159"/>
    <mergeCell ref="AJ150:AJ159"/>
    <mergeCell ref="AK150:AK159"/>
    <mergeCell ref="T159:AC159"/>
    <mergeCell ref="A161:A169"/>
    <mergeCell ref="D161:D170"/>
    <mergeCell ref="E161:E170"/>
    <mergeCell ref="F161:F170"/>
    <mergeCell ref="H161:H170"/>
    <mergeCell ref="I161:I170"/>
    <mergeCell ref="J161:J170"/>
    <mergeCell ref="K161:K170"/>
    <mergeCell ref="L161:L170"/>
    <mergeCell ref="M161:M170"/>
    <mergeCell ref="N161:N170"/>
    <mergeCell ref="O161:O170"/>
    <mergeCell ref="P161:P170"/>
    <mergeCell ref="Q161:Q170"/>
    <mergeCell ref="R161:R170"/>
    <mergeCell ref="S161:S170"/>
    <mergeCell ref="AE161:AE170"/>
    <mergeCell ref="AF161:AF170"/>
    <mergeCell ref="AG161:AG170"/>
    <mergeCell ref="AH161:AH170"/>
    <mergeCell ref="AI161:AI170"/>
    <mergeCell ref="AJ161:AJ170"/>
    <mergeCell ref="AK161:AK170"/>
    <mergeCell ref="T170:AC170"/>
    <mergeCell ref="M172:M181"/>
    <mergeCell ref="N172:N181"/>
    <mergeCell ref="O172:O181"/>
    <mergeCell ref="P172:P181"/>
    <mergeCell ref="Q172:Q181"/>
    <mergeCell ref="R172:R181"/>
    <mergeCell ref="S172:S181"/>
    <mergeCell ref="AE172:AE181"/>
    <mergeCell ref="AF172:AF181"/>
    <mergeCell ref="AG172:AG181"/>
    <mergeCell ref="AH172:AH181"/>
    <mergeCell ref="AI172:AI181"/>
    <mergeCell ref="AJ172:AJ181"/>
    <mergeCell ref="AK172:AK181"/>
    <mergeCell ref="T181:AC181"/>
    <mergeCell ref="A172:A180"/>
    <mergeCell ref="D172:D181"/>
    <mergeCell ref="E172:E181"/>
    <mergeCell ref="F172:F181"/>
    <mergeCell ref="H172:H181"/>
    <mergeCell ref="I172:I181"/>
    <mergeCell ref="J172:J181"/>
    <mergeCell ref="K172:K181"/>
    <mergeCell ref="L172:L181"/>
  </mergeCells>
  <conditionalFormatting sqref="AJ196:AJ1048576 CP12 AJ17 AJ13:AJ14 AJ5 AJ11 CB5 AJ20 AJ32 AJ183:AJ189">
    <cfRule type="containsText" dxfId="215" priority="566" operator="containsText" text="ALTO">
      <formula>NOT(ISERROR(SEARCH("ALTO",AJ5)))</formula>
    </cfRule>
    <cfRule type="containsText" dxfId="214" priority="567" operator="containsText" text="BAJO">
      <formula>NOT(ISERROR(SEARCH("BAJO",AJ5)))</formula>
    </cfRule>
    <cfRule type="containsText" dxfId="213" priority="568" operator="containsText" text="MEDIO">
      <formula>NOT(ISERROR(SEARCH("MEDIO",AJ5)))</formula>
    </cfRule>
    <cfRule type="containsText" dxfId="212" priority="569" operator="containsText" text="CRÍTICO">
      <formula>NOT(ISERROR(SEARCH("CRÍTICO",AJ5)))</formula>
    </cfRule>
    <cfRule type="containsErrors" dxfId="211" priority="588">
      <formula>ISERROR(AJ5)</formula>
    </cfRule>
  </conditionalFormatting>
  <conditionalFormatting sqref="S196:S1048576 AX12 S5 S11 S13:S17 AC5 AU5 S19:S20 S32 S183:S189">
    <cfRule type="containsText" dxfId="210" priority="579" operator="containsText" text="CRÍTICO">
      <formula>NOT(ISERROR(SEARCH("CRÍTICO",S5)))</formula>
    </cfRule>
    <cfRule type="containsText" dxfId="209" priority="580" operator="containsText" text="MEDIO">
      <formula>NOT(ISERROR(SEARCH("MEDIO",S5)))</formula>
    </cfRule>
    <cfRule type="containsText" dxfId="208" priority="581" operator="containsText" text="BAJO">
      <formula>NOT(ISERROR(SEARCH("BAJO",S5)))</formula>
    </cfRule>
    <cfRule type="containsText" dxfId="207" priority="585" operator="containsText" text="ALTO">
      <formula>NOT(ISERROR(SEARCH("ALTO",S5)))</formula>
    </cfRule>
  </conditionalFormatting>
  <conditionalFormatting sqref="AJ43">
    <cfRule type="containsText" dxfId="206" priority="361" operator="containsText" text="ALTO">
      <formula>NOT(ISERROR(SEARCH("ALTO",AJ43)))</formula>
    </cfRule>
    <cfRule type="containsText" dxfId="205" priority="362" operator="containsText" text="BAJO">
      <formula>NOT(ISERROR(SEARCH("BAJO",AJ43)))</formula>
    </cfRule>
    <cfRule type="containsText" dxfId="204" priority="363" operator="containsText" text="MEDIO">
      <formula>NOT(ISERROR(SEARCH("MEDIO",AJ43)))</formula>
    </cfRule>
    <cfRule type="containsText" dxfId="203" priority="364" operator="containsText" text="CRÍTICO">
      <formula>NOT(ISERROR(SEARCH("CRÍTICO",AJ43)))</formula>
    </cfRule>
    <cfRule type="containsErrors" dxfId="202" priority="369">
      <formula>ISERROR(AJ43)</formula>
    </cfRule>
  </conditionalFormatting>
  <conditionalFormatting sqref="S43">
    <cfRule type="containsText" dxfId="201" priority="365" operator="containsText" text="CRÍTICO">
      <formula>NOT(ISERROR(SEARCH("CRÍTICO",S43)))</formula>
    </cfRule>
    <cfRule type="containsText" dxfId="200" priority="366" operator="containsText" text="MEDIO">
      <formula>NOT(ISERROR(SEARCH("MEDIO",S43)))</formula>
    </cfRule>
    <cfRule type="containsText" dxfId="199" priority="367" operator="containsText" text="BAJO">
      <formula>NOT(ISERROR(SEARCH("BAJO",S43)))</formula>
    </cfRule>
    <cfRule type="containsText" dxfId="198" priority="368" operator="containsText" text="ALTO">
      <formula>NOT(ISERROR(SEARCH("ALTO",S43)))</formula>
    </cfRule>
  </conditionalFormatting>
  <conditionalFormatting sqref="AJ74">
    <cfRule type="containsText" dxfId="188" priority="334" operator="containsText" text="ALTO">
      <formula>NOT(ISERROR(SEARCH("ALTO",AJ74)))</formula>
    </cfRule>
    <cfRule type="containsText" dxfId="187" priority="335" operator="containsText" text="BAJO">
      <formula>NOT(ISERROR(SEARCH("BAJO",AJ74)))</formula>
    </cfRule>
    <cfRule type="containsText" dxfId="186" priority="336" operator="containsText" text="MEDIO">
      <formula>NOT(ISERROR(SEARCH("MEDIO",AJ74)))</formula>
    </cfRule>
    <cfRule type="containsText" dxfId="185" priority="337" operator="containsText" text="CRÍTICO">
      <formula>NOT(ISERROR(SEARCH("CRÍTICO",AJ74)))</formula>
    </cfRule>
    <cfRule type="containsErrors" dxfId="184" priority="342">
      <formula>ISERROR(AJ74)</formula>
    </cfRule>
  </conditionalFormatting>
  <conditionalFormatting sqref="S74">
    <cfRule type="containsText" dxfId="183" priority="338" operator="containsText" text="CRÍTICO">
      <formula>NOT(ISERROR(SEARCH("CRÍTICO",S74)))</formula>
    </cfRule>
    <cfRule type="containsText" dxfId="182" priority="339" operator="containsText" text="MEDIO">
      <formula>NOT(ISERROR(SEARCH("MEDIO",S74)))</formula>
    </cfRule>
    <cfRule type="containsText" dxfId="181" priority="340" operator="containsText" text="BAJO">
      <formula>NOT(ISERROR(SEARCH("BAJO",S74)))</formula>
    </cfRule>
    <cfRule type="containsText" dxfId="180" priority="341" operator="containsText" text="ALTO">
      <formula>NOT(ISERROR(SEARCH("ALTO",S74)))</formula>
    </cfRule>
  </conditionalFormatting>
  <conditionalFormatting sqref="AJ44">
    <cfRule type="containsText" dxfId="179" priority="307" operator="containsText" text="ALTO">
      <formula>NOT(ISERROR(SEARCH("ALTO",AJ44)))</formula>
    </cfRule>
    <cfRule type="containsText" dxfId="178" priority="308" operator="containsText" text="BAJO">
      <formula>NOT(ISERROR(SEARCH("BAJO",AJ44)))</formula>
    </cfRule>
    <cfRule type="containsText" dxfId="177" priority="309" operator="containsText" text="MEDIO">
      <formula>NOT(ISERROR(SEARCH("MEDIO",AJ44)))</formula>
    </cfRule>
    <cfRule type="containsText" dxfId="176" priority="310" operator="containsText" text="CRÍTICO">
      <formula>NOT(ISERROR(SEARCH("CRÍTICO",AJ44)))</formula>
    </cfRule>
    <cfRule type="containsErrors" dxfId="175" priority="315">
      <formula>ISERROR(AJ44)</formula>
    </cfRule>
  </conditionalFormatting>
  <conditionalFormatting sqref="S44">
    <cfRule type="containsText" dxfId="174" priority="311" operator="containsText" text="CRÍTICO">
      <formula>NOT(ISERROR(SEARCH("CRÍTICO",S44)))</formula>
    </cfRule>
    <cfRule type="containsText" dxfId="173" priority="312" operator="containsText" text="MEDIO">
      <formula>NOT(ISERROR(SEARCH("MEDIO",S44)))</formula>
    </cfRule>
    <cfRule type="containsText" dxfId="172" priority="313" operator="containsText" text="BAJO">
      <formula>NOT(ISERROR(SEARCH("BAJO",S44)))</formula>
    </cfRule>
    <cfRule type="containsText" dxfId="171" priority="314" operator="containsText" text="ALTO">
      <formula>NOT(ISERROR(SEARCH("ALTO",S44)))</formula>
    </cfRule>
  </conditionalFormatting>
  <conditionalFormatting sqref="AJ31">
    <cfRule type="containsText" dxfId="170" priority="262" operator="containsText" text="ALTO">
      <formula>NOT(ISERROR(SEARCH("ALTO",AJ31)))</formula>
    </cfRule>
    <cfRule type="containsText" dxfId="169" priority="263" operator="containsText" text="BAJO">
      <formula>NOT(ISERROR(SEARCH("BAJO",AJ31)))</formula>
    </cfRule>
    <cfRule type="containsText" dxfId="168" priority="264" operator="containsText" text="MEDIO">
      <formula>NOT(ISERROR(SEARCH("MEDIO",AJ31)))</formula>
    </cfRule>
    <cfRule type="containsText" dxfId="167" priority="265" operator="containsText" text="CRÍTICO">
      <formula>NOT(ISERROR(SEARCH("CRÍTICO",AJ31)))</formula>
    </cfRule>
    <cfRule type="containsErrors" dxfId="166" priority="270">
      <formula>ISERROR(AJ31)</formula>
    </cfRule>
  </conditionalFormatting>
  <conditionalFormatting sqref="S31">
    <cfRule type="containsText" dxfId="165" priority="266" operator="containsText" text="CRÍTICO">
      <formula>NOT(ISERROR(SEARCH("CRÍTICO",S31)))</formula>
    </cfRule>
    <cfRule type="containsText" dxfId="164" priority="267" operator="containsText" text="MEDIO">
      <formula>NOT(ISERROR(SEARCH("MEDIO",S31)))</formula>
    </cfRule>
    <cfRule type="containsText" dxfId="163" priority="268" operator="containsText" text="BAJO">
      <formula>NOT(ISERROR(SEARCH("BAJO",S31)))</formula>
    </cfRule>
    <cfRule type="containsText" dxfId="162" priority="269" operator="containsText" text="ALTO">
      <formula>NOT(ISERROR(SEARCH("ALTO",S31)))</formula>
    </cfRule>
  </conditionalFormatting>
  <conditionalFormatting sqref="AJ93">
    <cfRule type="containsText" dxfId="161" priority="190" operator="containsText" text="ALTO">
      <formula>NOT(ISERROR(SEARCH("ALTO",AJ93)))</formula>
    </cfRule>
    <cfRule type="containsText" dxfId="160" priority="191" operator="containsText" text="BAJO">
      <formula>NOT(ISERROR(SEARCH("BAJO",AJ93)))</formula>
    </cfRule>
    <cfRule type="containsText" dxfId="159" priority="192" operator="containsText" text="MEDIO">
      <formula>NOT(ISERROR(SEARCH("MEDIO",AJ93)))</formula>
    </cfRule>
    <cfRule type="containsText" dxfId="158" priority="193" operator="containsText" text="CRÍTICO">
      <formula>NOT(ISERROR(SEARCH("CRÍTICO",AJ93)))</formula>
    </cfRule>
    <cfRule type="containsErrors" dxfId="157" priority="198">
      <formula>ISERROR(AJ93)</formula>
    </cfRule>
  </conditionalFormatting>
  <conditionalFormatting sqref="S93">
    <cfRule type="containsText" dxfId="156" priority="194" operator="containsText" text="CRÍTICO">
      <formula>NOT(ISERROR(SEARCH("CRÍTICO",S93)))</formula>
    </cfRule>
    <cfRule type="containsText" dxfId="155" priority="195" operator="containsText" text="MEDIO">
      <formula>NOT(ISERROR(SEARCH("MEDIO",S93)))</formula>
    </cfRule>
    <cfRule type="containsText" dxfId="154" priority="196" operator="containsText" text="BAJO">
      <formula>NOT(ISERROR(SEARCH("BAJO",S93)))</formula>
    </cfRule>
    <cfRule type="containsText" dxfId="153" priority="197" operator="containsText" text="ALTO">
      <formula>NOT(ISERROR(SEARCH("ALTO",S93)))</formula>
    </cfRule>
  </conditionalFormatting>
  <conditionalFormatting sqref="S116 S138 S182">
    <cfRule type="containsText" dxfId="152" priority="185" operator="containsText" text="CRÍTICO">
      <formula>NOT(ISERROR(SEARCH("CRÍTICO",S116)))</formula>
    </cfRule>
    <cfRule type="containsText" dxfId="151" priority="186" operator="containsText" text="MEDIO">
      <formula>NOT(ISERROR(SEARCH("MEDIO",S116)))</formula>
    </cfRule>
    <cfRule type="containsText" dxfId="150" priority="187" operator="containsText" text="BAJO">
      <formula>NOT(ISERROR(SEARCH("BAJO",S116)))</formula>
    </cfRule>
    <cfRule type="containsText" dxfId="149" priority="188" operator="containsText" text="ALTO">
      <formula>NOT(ISERROR(SEARCH("ALTO",S116)))</formula>
    </cfRule>
  </conditionalFormatting>
  <conditionalFormatting sqref="AJ92">
    <cfRule type="containsText" dxfId="148" priority="235" operator="containsText" text="ALTO">
      <formula>NOT(ISERROR(SEARCH("ALTO",AJ92)))</formula>
    </cfRule>
    <cfRule type="containsText" dxfId="147" priority="236" operator="containsText" text="BAJO">
      <formula>NOT(ISERROR(SEARCH("BAJO",AJ92)))</formula>
    </cfRule>
    <cfRule type="containsText" dxfId="146" priority="237" operator="containsText" text="MEDIO">
      <formula>NOT(ISERROR(SEARCH("MEDIO",AJ92)))</formula>
    </cfRule>
    <cfRule type="containsText" dxfId="145" priority="238" operator="containsText" text="CRÍTICO">
      <formula>NOT(ISERROR(SEARCH("CRÍTICO",AJ92)))</formula>
    </cfRule>
    <cfRule type="containsErrors" dxfId="144" priority="243">
      <formula>ISERROR(AJ92)</formula>
    </cfRule>
  </conditionalFormatting>
  <conditionalFormatting sqref="S92">
    <cfRule type="containsText" dxfId="143" priority="239" operator="containsText" text="CRÍTICO">
      <formula>NOT(ISERROR(SEARCH("CRÍTICO",S92)))</formula>
    </cfRule>
    <cfRule type="containsText" dxfId="142" priority="240" operator="containsText" text="MEDIO">
      <formula>NOT(ISERROR(SEARCH("MEDIO",S92)))</formula>
    </cfRule>
    <cfRule type="containsText" dxfId="141" priority="241" operator="containsText" text="BAJO">
      <formula>NOT(ISERROR(SEARCH("BAJO",S92)))</formula>
    </cfRule>
    <cfRule type="containsText" dxfId="140" priority="242" operator="containsText" text="ALTO">
      <formula>NOT(ISERROR(SEARCH("ALTO",S92)))</formula>
    </cfRule>
  </conditionalFormatting>
  <conditionalFormatting sqref="AJ116 AJ138 AJ182">
    <cfRule type="containsText" dxfId="139" priority="181" operator="containsText" text="ALTO">
      <formula>NOT(ISERROR(SEARCH("ALTO",AJ116)))</formula>
    </cfRule>
    <cfRule type="containsText" dxfId="138" priority="182" operator="containsText" text="BAJO">
      <formula>NOT(ISERROR(SEARCH("BAJO",AJ116)))</formula>
    </cfRule>
    <cfRule type="containsText" dxfId="137" priority="183" operator="containsText" text="MEDIO">
      <formula>NOT(ISERROR(SEARCH("MEDIO",AJ116)))</formula>
    </cfRule>
    <cfRule type="containsText" dxfId="136" priority="184" operator="containsText" text="CRÍTICO">
      <formula>NOT(ISERROR(SEARCH("CRÍTICO",AJ116)))</formula>
    </cfRule>
    <cfRule type="containsErrors" dxfId="135" priority="189">
      <formula>ISERROR(AJ116)</formula>
    </cfRule>
  </conditionalFormatting>
  <conditionalFormatting sqref="AJ86">
    <cfRule type="containsText" dxfId="134" priority="154" operator="containsText" text="ALTO">
      <formula>NOT(ISERROR(SEARCH("ALTO",AJ86)))</formula>
    </cfRule>
    <cfRule type="containsText" dxfId="133" priority="155" operator="containsText" text="BAJO">
      <formula>NOT(ISERROR(SEARCH("BAJO",AJ86)))</formula>
    </cfRule>
    <cfRule type="containsText" dxfId="132" priority="156" operator="containsText" text="MEDIO">
      <formula>NOT(ISERROR(SEARCH("MEDIO",AJ86)))</formula>
    </cfRule>
    <cfRule type="containsText" dxfId="131" priority="157" operator="containsText" text="CRÍTICO">
      <formula>NOT(ISERROR(SEARCH("CRÍTICO",AJ86)))</formula>
    </cfRule>
    <cfRule type="containsErrors" dxfId="130" priority="162">
      <formula>ISERROR(AJ86)</formula>
    </cfRule>
  </conditionalFormatting>
  <conditionalFormatting sqref="S86">
    <cfRule type="containsText" dxfId="129" priority="158" operator="containsText" text="CRÍTICO">
      <formula>NOT(ISERROR(SEARCH("CRÍTICO",S86)))</formula>
    </cfRule>
    <cfRule type="containsText" dxfId="128" priority="159" operator="containsText" text="MEDIO">
      <formula>NOT(ISERROR(SEARCH("MEDIO",S86)))</formula>
    </cfRule>
    <cfRule type="containsText" dxfId="127" priority="160" operator="containsText" text="BAJO">
      <formula>NOT(ISERROR(SEARCH("BAJO",S86)))</formula>
    </cfRule>
    <cfRule type="containsText" dxfId="126" priority="161" operator="containsText" text="ALTO">
      <formula>NOT(ISERROR(SEARCH("ALTO",S86)))</formula>
    </cfRule>
  </conditionalFormatting>
  <conditionalFormatting sqref="AJ75">
    <cfRule type="containsText" dxfId="125" priority="172" operator="containsText" text="ALTO">
      <formula>NOT(ISERROR(SEARCH("ALTO",AJ75)))</formula>
    </cfRule>
    <cfRule type="containsText" dxfId="124" priority="173" operator="containsText" text="BAJO">
      <formula>NOT(ISERROR(SEARCH("BAJO",AJ75)))</formula>
    </cfRule>
    <cfRule type="containsText" dxfId="123" priority="174" operator="containsText" text="MEDIO">
      <formula>NOT(ISERROR(SEARCH("MEDIO",AJ75)))</formula>
    </cfRule>
    <cfRule type="containsText" dxfId="122" priority="175" operator="containsText" text="CRÍTICO">
      <formula>NOT(ISERROR(SEARCH("CRÍTICO",AJ75)))</formula>
    </cfRule>
    <cfRule type="containsErrors" dxfId="121" priority="180">
      <formula>ISERROR(AJ75)</formula>
    </cfRule>
  </conditionalFormatting>
  <conditionalFormatting sqref="S75">
    <cfRule type="containsText" dxfId="120" priority="176" operator="containsText" text="CRÍTICO">
      <formula>NOT(ISERROR(SEARCH("CRÍTICO",S75)))</formula>
    </cfRule>
    <cfRule type="containsText" dxfId="119" priority="177" operator="containsText" text="MEDIO">
      <formula>NOT(ISERROR(SEARCH("MEDIO",S75)))</formula>
    </cfRule>
    <cfRule type="containsText" dxfId="118" priority="178" operator="containsText" text="BAJO">
      <formula>NOT(ISERROR(SEARCH("BAJO",S75)))</formula>
    </cfRule>
    <cfRule type="containsText" dxfId="117" priority="179" operator="containsText" text="ALTO">
      <formula>NOT(ISERROR(SEARCH("ALTO",S75)))</formula>
    </cfRule>
  </conditionalFormatting>
  <conditionalFormatting sqref="AJ85">
    <cfRule type="containsText" dxfId="116" priority="163" operator="containsText" text="ALTO">
      <formula>NOT(ISERROR(SEARCH("ALTO",AJ85)))</formula>
    </cfRule>
    <cfRule type="containsText" dxfId="115" priority="164" operator="containsText" text="BAJO">
      <formula>NOT(ISERROR(SEARCH("BAJO",AJ85)))</formula>
    </cfRule>
    <cfRule type="containsText" dxfId="114" priority="165" operator="containsText" text="MEDIO">
      <formula>NOT(ISERROR(SEARCH("MEDIO",AJ85)))</formula>
    </cfRule>
    <cfRule type="containsText" dxfId="113" priority="166" operator="containsText" text="CRÍTICO">
      <formula>NOT(ISERROR(SEARCH("CRÍTICO",AJ85)))</formula>
    </cfRule>
    <cfRule type="containsErrors" dxfId="112" priority="171">
      <formula>ISERROR(AJ85)</formula>
    </cfRule>
  </conditionalFormatting>
  <conditionalFormatting sqref="S85">
    <cfRule type="containsText" dxfId="111" priority="167" operator="containsText" text="CRÍTICO">
      <formula>NOT(ISERROR(SEARCH("CRÍTICO",S85)))</formula>
    </cfRule>
    <cfRule type="containsText" dxfId="110" priority="168" operator="containsText" text="MEDIO">
      <formula>NOT(ISERROR(SEARCH("MEDIO",S85)))</formula>
    </cfRule>
    <cfRule type="containsText" dxfId="109" priority="169" operator="containsText" text="BAJO">
      <formula>NOT(ISERROR(SEARCH("BAJO",S85)))</formula>
    </cfRule>
    <cfRule type="containsText" dxfId="108" priority="170" operator="containsText" text="ALTO">
      <formula>NOT(ISERROR(SEARCH("ALTO",S85)))</formula>
    </cfRule>
  </conditionalFormatting>
  <conditionalFormatting sqref="AJ127">
    <cfRule type="containsText" dxfId="107" priority="91" operator="containsText" text="ALTO">
      <formula>NOT(ISERROR(SEARCH("ALTO",AJ127)))</formula>
    </cfRule>
    <cfRule type="containsText" dxfId="106" priority="92" operator="containsText" text="BAJO">
      <formula>NOT(ISERROR(SEARCH("BAJO",AJ127)))</formula>
    </cfRule>
    <cfRule type="containsText" dxfId="105" priority="93" operator="containsText" text="MEDIO">
      <formula>NOT(ISERROR(SEARCH("MEDIO",AJ127)))</formula>
    </cfRule>
    <cfRule type="containsText" dxfId="104" priority="94" operator="containsText" text="CRÍTICO">
      <formula>NOT(ISERROR(SEARCH("CRÍTICO",AJ127)))</formula>
    </cfRule>
    <cfRule type="containsErrors" dxfId="103" priority="99">
      <formula>ISERROR(AJ127)</formula>
    </cfRule>
  </conditionalFormatting>
  <conditionalFormatting sqref="S127">
    <cfRule type="containsText" dxfId="102" priority="95" operator="containsText" text="CRÍTICO">
      <formula>NOT(ISERROR(SEARCH("CRÍTICO",S127)))</formula>
    </cfRule>
    <cfRule type="containsText" dxfId="101" priority="96" operator="containsText" text="MEDIO">
      <formula>NOT(ISERROR(SEARCH("MEDIO",S127)))</formula>
    </cfRule>
    <cfRule type="containsText" dxfId="100" priority="97" operator="containsText" text="BAJO">
      <formula>NOT(ISERROR(SEARCH("BAJO",S127)))</formula>
    </cfRule>
    <cfRule type="containsText" dxfId="99" priority="98" operator="containsText" text="ALTO">
      <formula>NOT(ISERROR(SEARCH("ALTO",S127)))</formula>
    </cfRule>
  </conditionalFormatting>
  <conditionalFormatting sqref="AJ105">
    <cfRule type="containsText" dxfId="98" priority="145" operator="containsText" text="ALTO">
      <formula>NOT(ISERROR(SEARCH("ALTO",AJ105)))</formula>
    </cfRule>
    <cfRule type="containsText" dxfId="97" priority="146" operator="containsText" text="BAJO">
      <formula>NOT(ISERROR(SEARCH("BAJO",AJ105)))</formula>
    </cfRule>
    <cfRule type="containsText" dxfId="96" priority="147" operator="containsText" text="MEDIO">
      <formula>NOT(ISERROR(SEARCH("MEDIO",AJ105)))</formula>
    </cfRule>
    <cfRule type="containsText" dxfId="95" priority="148" operator="containsText" text="CRÍTICO">
      <formula>NOT(ISERROR(SEARCH("CRÍTICO",AJ105)))</formula>
    </cfRule>
    <cfRule type="containsErrors" dxfId="94" priority="153">
      <formula>ISERROR(AJ105)</formula>
    </cfRule>
  </conditionalFormatting>
  <conditionalFormatting sqref="S105">
    <cfRule type="containsText" dxfId="93" priority="149" operator="containsText" text="CRÍTICO">
      <formula>NOT(ISERROR(SEARCH("CRÍTICO",S105)))</formula>
    </cfRule>
    <cfRule type="containsText" dxfId="92" priority="150" operator="containsText" text="MEDIO">
      <formula>NOT(ISERROR(SEARCH("MEDIO",S105)))</formula>
    </cfRule>
    <cfRule type="containsText" dxfId="91" priority="151" operator="containsText" text="BAJO">
      <formula>NOT(ISERROR(SEARCH("BAJO",S105)))</formula>
    </cfRule>
    <cfRule type="containsText" dxfId="90" priority="152" operator="containsText" text="ALTO">
      <formula>NOT(ISERROR(SEARCH("ALTO",S105)))</formula>
    </cfRule>
  </conditionalFormatting>
  <conditionalFormatting sqref="AJ106">
    <cfRule type="containsText" dxfId="89" priority="136" operator="containsText" text="ALTO">
      <formula>NOT(ISERROR(SEARCH("ALTO",AJ106)))</formula>
    </cfRule>
    <cfRule type="containsText" dxfId="88" priority="137" operator="containsText" text="BAJO">
      <formula>NOT(ISERROR(SEARCH("BAJO",AJ106)))</formula>
    </cfRule>
    <cfRule type="containsText" dxfId="87" priority="138" operator="containsText" text="MEDIO">
      <formula>NOT(ISERROR(SEARCH("MEDIO",AJ106)))</formula>
    </cfRule>
    <cfRule type="containsText" dxfId="86" priority="139" operator="containsText" text="CRÍTICO">
      <formula>NOT(ISERROR(SEARCH("CRÍTICO",AJ106)))</formula>
    </cfRule>
    <cfRule type="containsErrors" dxfId="85" priority="144">
      <formula>ISERROR(AJ106)</formula>
    </cfRule>
  </conditionalFormatting>
  <conditionalFormatting sqref="S106">
    <cfRule type="containsText" dxfId="84" priority="140" operator="containsText" text="CRÍTICO">
      <formula>NOT(ISERROR(SEARCH("CRÍTICO",S106)))</formula>
    </cfRule>
    <cfRule type="containsText" dxfId="83" priority="141" operator="containsText" text="MEDIO">
      <formula>NOT(ISERROR(SEARCH("MEDIO",S106)))</formula>
    </cfRule>
    <cfRule type="containsText" dxfId="82" priority="142" operator="containsText" text="BAJO">
      <formula>NOT(ISERROR(SEARCH("BAJO",S106)))</formula>
    </cfRule>
    <cfRule type="containsText" dxfId="81" priority="143" operator="containsText" text="ALTO">
      <formula>NOT(ISERROR(SEARCH("ALTO",S106)))</formula>
    </cfRule>
  </conditionalFormatting>
  <conditionalFormatting sqref="AJ117">
    <cfRule type="containsText" dxfId="80" priority="127" operator="containsText" text="ALTO">
      <formula>NOT(ISERROR(SEARCH("ALTO",AJ117)))</formula>
    </cfRule>
    <cfRule type="containsText" dxfId="79" priority="128" operator="containsText" text="BAJO">
      <formula>NOT(ISERROR(SEARCH("BAJO",AJ117)))</formula>
    </cfRule>
    <cfRule type="containsText" dxfId="78" priority="129" operator="containsText" text="MEDIO">
      <formula>NOT(ISERROR(SEARCH("MEDIO",AJ117)))</formula>
    </cfRule>
    <cfRule type="containsText" dxfId="77" priority="130" operator="containsText" text="CRÍTICO">
      <formula>NOT(ISERROR(SEARCH("CRÍTICO",AJ117)))</formula>
    </cfRule>
    <cfRule type="containsErrors" dxfId="76" priority="135">
      <formula>ISERROR(AJ117)</formula>
    </cfRule>
  </conditionalFormatting>
  <conditionalFormatting sqref="S117">
    <cfRule type="containsText" dxfId="75" priority="131" operator="containsText" text="CRÍTICO">
      <formula>NOT(ISERROR(SEARCH("CRÍTICO",S117)))</formula>
    </cfRule>
    <cfRule type="containsText" dxfId="74" priority="132" operator="containsText" text="MEDIO">
      <formula>NOT(ISERROR(SEARCH("MEDIO",S117)))</formula>
    </cfRule>
    <cfRule type="containsText" dxfId="73" priority="133" operator="containsText" text="BAJO">
      <formula>NOT(ISERROR(SEARCH("BAJO",S117)))</formula>
    </cfRule>
    <cfRule type="containsText" dxfId="72" priority="134" operator="containsText" text="ALTO">
      <formula>NOT(ISERROR(SEARCH("ALTO",S117)))</formula>
    </cfRule>
  </conditionalFormatting>
  <conditionalFormatting sqref="AJ128">
    <cfRule type="containsText" dxfId="71" priority="82" operator="containsText" text="ALTO">
      <formula>NOT(ISERROR(SEARCH("ALTO",AJ128)))</formula>
    </cfRule>
    <cfRule type="containsText" dxfId="70" priority="83" operator="containsText" text="BAJO">
      <formula>NOT(ISERROR(SEARCH("BAJO",AJ128)))</formula>
    </cfRule>
    <cfRule type="containsText" dxfId="69" priority="84" operator="containsText" text="MEDIO">
      <formula>NOT(ISERROR(SEARCH("MEDIO",AJ128)))</formula>
    </cfRule>
    <cfRule type="containsText" dxfId="68" priority="85" operator="containsText" text="CRÍTICO">
      <formula>NOT(ISERROR(SEARCH("CRÍTICO",AJ128)))</formula>
    </cfRule>
    <cfRule type="containsErrors" dxfId="67" priority="90">
      <formula>ISERROR(AJ128)</formula>
    </cfRule>
  </conditionalFormatting>
  <conditionalFormatting sqref="S128">
    <cfRule type="containsText" dxfId="66" priority="86" operator="containsText" text="CRÍTICO">
      <formula>NOT(ISERROR(SEARCH("CRÍTICO",S128)))</formula>
    </cfRule>
    <cfRule type="containsText" dxfId="65" priority="87" operator="containsText" text="MEDIO">
      <formula>NOT(ISERROR(SEARCH("MEDIO",S128)))</formula>
    </cfRule>
    <cfRule type="containsText" dxfId="64" priority="88" operator="containsText" text="BAJO">
      <formula>NOT(ISERROR(SEARCH("BAJO",S128)))</formula>
    </cfRule>
    <cfRule type="containsText" dxfId="63" priority="89" operator="containsText" text="ALTO">
      <formula>NOT(ISERROR(SEARCH("ALTO",S128)))</formula>
    </cfRule>
  </conditionalFormatting>
  <conditionalFormatting sqref="S160 S171">
    <cfRule type="containsText" dxfId="62" priority="77" operator="containsText" text="CRÍTICO">
      <formula>NOT(ISERROR(SEARCH("CRÍTICO",S160)))</formula>
    </cfRule>
    <cfRule type="containsText" dxfId="61" priority="78" operator="containsText" text="MEDIO">
      <formula>NOT(ISERROR(SEARCH("MEDIO",S160)))</formula>
    </cfRule>
    <cfRule type="containsText" dxfId="60" priority="79" operator="containsText" text="BAJO">
      <formula>NOT(ISERROR(SEARCH("BAJO",S160)))</formula>
    </cfRule>
    <cfRule type="containsText" dxfId="59" priority="80" operator="containsText" text="ALTO">
      <formula>NOT(ISERROR(SEARCH("ALTO",S160)))</formula>
    </cfRule>
  </conditionalFormatting>
  <conditionalFormatting sqref="AJ160 AJ171">
    <cfRule type="containsText" dxfId="58" priority="73" operator="containsText" text="ALTO">
      <formula>NOT(ISERROR(SEARCH("ALTO",AJ160)))</formula>
    </cfRule>
    <cfRule type="containsText" dxfId="57" priority="74" operator="containsText" text="BAJO">
      <formula>NOT(ISERROR(SEARCH("BAJO",AJ160)))</formula>
    </cfRule>
    <cfRule type="containsText" dxfId="56" priority="75" operator="containsText" text="MEDIO">
      <formula>NOT(ISERROR(SEARCH("MEDIO",AJ160)))</formula>
    </cfRule>
    <cfRule type="containsText" dxfId="55" priority="76" operator="containsText" text="CRÍTICO">
      <formula>NOT(ISERROR(SEARCH("CRÍTICO",AJ160)))</formula>
    </cfRule>
    <cfRule type="containsErrors" dxfId="54" priority="81">
      <formula>ISERROR(AJ160)</formula>
    </cfRule>
  </conditionalFormatting>
  <conditionalFormatting sqref="AJ139">
    <cfRule type="containsText" dxfId="53" priority="64" operator="containsText" text="ALTO">
      <formula>NOT(ISERROR(SEARCH("ALTO",AJ139)))</formula>
    </cfRule>
    <cfRule type="containsText" dxfId="52" priority="65" operator="containsText" text="BAJO">
      <formula>NOT(ISERROR(SEARCH("BAJO",AJ139)))</formula>
    </cfRule>
    <cfRule type="containsText" dxfId="51" priority="66" operator="containsText" text="MEDIO">
      <formula>NOT(ISERROR(SEARCH("MEDIO",AJ139)))</formula>
    </cfRule>
    <cfRule type="containsText" dxfId="50" priority="67" operator="containsText" text="CRÍTICO">
      <formula>NOT(ISERROR(SEARCH("CRÍTICO",AJ139)))</formula>
    </cfRule>
    <cfRule type="containsErrors" dxfId="49" priority="72">
      <formula>ISERROR(AJ139)</formula>
    </cfRule>
  </conditionalFormatting>
  <conditionalFormatting sqref="S139">
    <cfRule type="containsText" dxfId="48" priority="68" operator="containsText" text="CRÍTICO">
      <formula>NOT(ISERROR(SEARCH("CRÍTICO",S139)))</formula>
    </cfRule>
    <cfRule type="containsText" dxfId="47" priority="69" operator="containsText" text="MEDIO">
      <formula>NOT(ISERROR(SEARCH("MEDIO",S139)))</formula>
    </cfRule>
    <cfRule type="containsText" dxfId="46" priority="70" operator="containsText" text="BAJO">
      <formula>NOT(ISERROR(SEARCH("BAJO",S139)))</formula>
    </cfRule>
    <cfRule type="containsText" dxfId="45" priority="71" operator="containsText" text="ALTO">
      <formula>NOT(ISERROR(SEARCH("ALTO",S139)))</formula>
    </cfRule>
  </conditionalFormatting>
  <conditionalFormatting sqref="AJ149">
    <cfRule type="containsText" dxfId="44" priority="55" operator="containsText" text="ALTO">
      <formula>NOT(ISERROR(SEARCH("ALTO",AJ149)))</formula>
    </cfRule>
    <cfRule type="containsText" dxfId="43" priority="56" operator="containsText" text="BAJO">
      <formula>NOT(ISERROR(SEARCH("BAJO",AJ149)))</formula>
    </cfRule>
    <cfRule type="containsText" dxfId="42" priority="57" operator="containsText" text="MEDIO">
      <formula>NOT(ISERROR(SEARCH("MEDIO",AJ149)))</formula>
    </cfRule>
    <cfRule type="containsText" dxfId="41" priority="58" operator="containsText" text="CRÍTICO">
      <formula>NOT(ISERROR(SEARCH("CRÍTICO",AJ149)))</formula>
    </cfRule>
    <cfRule type="containsErrors" dxfId="40" priority="63">
      <formula>ISERROR(AJ149)</formula>
    </cfRule>
  </conditionalFormatting>
  <conditionalFormatting sqref="S149">
    <cfRule type="containsText" dxfId="39" priority="59" operator="containsText" text="CRÍTICO">
      <formula>NOT(ISERROR(SEARCH("CRÍTICO",S149)))</formula>
    </cfRule>
    <cfRule type="containsText" dxfId="38" priority="60" operator="containsText" text="MEDIO">
      <formula>NOT(ISERROR(SEARCH("MEDIO",S149)))</formula>
    </cfRule>
    <cfRule type="containsText" dxfId="37" priority="61" operator="containsText" text="BAJO">
      <formula>NOT(ISERROR(SEARCH("BAJO",S149)))</formula>
    </cfRule>
    <cfRule type="containsText" dxfId="36" priority="62" operator="containsText" text="ALTO">
      <formula>NOT(ISERROR(SEARCH("ALTO",S149)))</formula>
    </cfRule>
  </conditionalFormatting>
  <conditionalFormatting sqref="AJ150">
    <cfRule type="containsText" dxfId="35" priority="46" operator="containsText" text="ALTO">
      <formula>NOT(ISERROR(SEARCH("ALTO",AJ150)))</formula>
    </cfRule>
    <cfRule type="containsText" dxfId="34" priority="47" operator="containsText" text="BAJO">
      <formula>NOT(ISERROR(SEARCH("BAJO",AJ150)))</formula>
    </cfRule>
    <cfRule type="containsText" dxfId="33" priority="48" operator="containsText" text="MEDIO">
      <formula>NOT(ISERROR(SEARCH("MEDIO",AJ150)))</formula>
    </cfRule>
    <cfRule type="containsText" dxfId="32" priority="49" operator="containsText" text="CRÍTICO">
      <formula>NOT(ISERROR(SEARCH("CRÍTICO",AJ150)))</formula>
    </cfRule>
    <cfRule type="containsErrors" dxfId="31" priority="54">
      <formula>ISERROR(AJ150)</formula>
    </cfRule>
  </conditionalFormatting>
  <conditionalFormatting sqref="S150">
    <cfRule type="containsText" dxfId="30" priority="50" operator="containsText" text="CRÍTICO">
      <formula>NOT(ISERROR(SEARCH("CRÍTICO",S150)))</formula>
    </cfRule>
    <cfRule type="containsText" dxfId="29" priority="51" operator="containsText" text="MEDIO">
      <formula>NOT(ISERROR(SEARCH("MEDIO",S150)))</formula>
    </cfRule>
    <cfRule type="containsText" dxfId="28" priority="52" operator="containsText" text="BAJO">
      <formula>NOT(ISERROR(SEARCH("BAJO",S150)))</formula>
    </cfRule>
    <cfRule type="containsText" dxfId="27" priority="53" operator="containsText" text="ALTO">
      <formula>NOT(ISERROR(SEARCH("ALTO",S150)))</formula>
    </cfRule>
  </conditionalFormatting>
  <conditionalFormatting sqref="AJ161">
    <cfRule type="containsText" dxfId="26" priority="37" operator="containsText" text="ALTO">
      <formula>NOT(ISERROR(SEARCH("ALTO",AJ161)))</formula>
    </cfRule>
    <cfRule type="containsText" dxfId="25" priority="38" operator="containsText" text="BAJO">
      <formula>NOT(ISERROR(SEARCH("BAJO",AJ161)))</formula>
    </cfRule>
    <cfRule type="containsText" dxfId="24" priority="39" operator="containsText" text="MEDIO">
      <formula>NOT(ISERROR(SEARCH("MEDIO",AJ161)))</formula>
    </cfRule>
    <cfRule type="containsText" dxfId="23" priority="40" operator="containsText" text="CRÍTICO">
      <formula>NOT(ISERROR(SEARCH("CRÍTICO",AJ161)))</formula>
    </cfRule>
    <cfRule type="containsErrors" dxfId="22" priority="45">
      <formula>ISERROR(AJ161)</formula>
    </cfRule>
  </conditionalFormatting>
  <conditionalFormatting sqref="S161">
    <cfRule type="containsText" dxfId="21" priority="41" operator="containsText" text="CRÍTICO">
      <formula>NOT(ISERROR(SEARCH("CRÍTICO",S161)))</formula>
    </cfRule>
    <cfRule type="containsText" dxfId="20" priority="42" operator="containsText" text="MEDIO">
      <formula>NOT(ISERROR(SEARCH("MEDIO",S161)))</formula>
    </cfRule>
    <cfRule type="containsText" dxfId="19" priority="43" operator="containsText" text="BAJO">
      <formula>NOT(ISERROR(SEARCH("BAJO",S161)))</formula>
    </cfRule>
    <cfRule type="containsText" dxfId="18" priority="44" operator="containsText" text="ALTO">
      <formula>NOT(ISERROR(SEARCH("ALTO",S161)))</formula>
    </cfRule>
  </conditionalFormatting>
  <conditionalFormatting sqref="AJ172">
    <cfRule type="containsText" dxfId="17" priority="10" operator="containsText" text="ALTO">
      <formula>NOT(ISERROR(SEARCH("ALTO",AJ172)))</formula>
    </cfRule>
    <cfRule type="containsText" dxfId="16" priority="11" operator="containsText" text="BAJO">
      <formula>NOT(ISERROR(SEARCH("BAJO",AJ172)))</formula>
    </cfRule>
    <cfRule type="containsText" dxfId="15" priority="12" operator="containsText" text="MEDIO">
      <formula>NOT(ISERROR(SEARCH("MEDIO",AJ172)))</formula>
    </cfRule>
    <cfRule type="containsText" dxfId="14" priority="13" operator="containsText" text="CRÍTICO">
      <formula>NOT(ISERROR(SEARCH("CRÍTICO",AJ172)))</formula>
    </cfRule>
    <cfRule type="containsErrors" dxfId="13" priority="18">
      <formula>ISERROR(AJ172)</formula>
    </cfRule>
  </conditionalFormatting>
  <conditionalFormatting sqref="S172">
    <cfRule type="containsText" dxfId="12" priority="14" operator="containsText" text="CRÍTICO">
      <formula>NOT(ISERROR(SEARCH("CRÍTICO",S172)))</formula>
    </cfRule>
    <cfRule type="containsText" dxfId="11" priority="15" operator="containsText" text="MEDIO">
      <formula>NOT(ISERROR(SEARCH("MEDIO",S172)))</formula>
    </cfRule>
    <cfRule type="containsText" dxfId="10" priority="16" operator="containsText" text="BAJO">
      <formula>NOT(ISERROR(SEARCH("BAJO",S172)))</formula>
    </cfRule>
    <cfRule type="containsText" dxfId="9" priority="17" operator="containsText" text="ALTO">
      <formula>NOT(ISERROR(SEARCH("ALTO",S172)))</formula>
    </cfRule>
  </conditionalFormatting>
  <dataValidations count="35">
    <dataValidation type="list" allowBlank="1" showInputMessage="1" showErrorMessage="1" sqref="CK250:CK255 CK242:CK243 L6 D6 CJ244:CJ249 CK191:CK233 CK258:CK331 W6 AM6">
      <formula1>$CH$192:$CH$228</formula1>
    </dataValidation>
    <dataValidation type="list" allowBlank="1" showInputMessage="1" showErrorMessage="1" sqref="DD244:DD249 Y197:AF250 Y261:AF287 Y289:AF305 AJ311:AJ1048576 DB192:DB200 Y311:AF1048576 AJ261:AJ305 AJ196:AJ250">
      <formula1>$CO$192:$CO$194</formula1>
    </dataValidation>
    <dataValidation type="list" allowBlank="1" showInputMessage="1" showErrorMessage="1" sqref="DB244:DB249 DJ192:DK200 DH192:DH200 DF192:DF200 DI250:DI331 DH244:DH249 DE250:DE331 DG250:DG331 DE191 DI201:DI243 DF244:DF249 DG191 DI191 DG201:DG243 DE201:DE243">
      <formula1>$CP$192:$CP$193</formula1>
    </dataValidation>
    <dataValidation type="list" allowBlank="1" showInputMessage="1" showErrorMessage="1" sqref="DC250:DC331 W44:W72 W117:W118 W32:W33 W75:W83 W93:W103 W161:W169 DC191 DD192:DD200 DA244:DA249 DC201:DC243 W389:W1048576 W197:W249 W19:W29 W172:W180 W120:W125 W39:W41 W150:W158 W86:W90 W139:W147 W128:W136 W106:W114">
      <formula1>$CN$192:$CN$193</formula1>
    </dataValidation>
    <dataValidation type="list" allowBlank="1" showInputMessage="1" showErrorMessage="1" sqref="CM237:CM243 D182:D189 D74 D171 D138 CM257:CM331 D160 D43 D19 CL244:CL249 CM250:CM255 D92 D116">
      <formula1>$CJ$192:$CJ$198</formula1>
    </dataValidation>
    <dataValidation type="list" allowBlank="1" showInputMessage="1" showErrorMessage="1" sqref="CN237:CN243 J389:J1048576 G389:G1048576 CG282:CG313 CF251:CF313 CF224:CG233 CF319:CG331 CF242:CG243 CN250:CN331 CM244:CM249 D31 H31 Y31:AF31 D85 H85 Y85:AF85 D105 H105 Y105:AF105 D127 H127 Y127:AF127 D149 H149 Y149:AF149">
      <formula1>#REF!</formula1>
    </dataValidation>
    <dataValidation type="list" allowBlank="1" showInputMessage="1" showErrorMessage="1" sqref="CQ244:CQ249 CS193:CS200 CR201:CR243 CR250:CR331">
      <formula1>$CL$192:$CL$199</formula1>
    </dataValidation>
    <dataValidation type="list" allowBlank="1" showInputMessage="1" showErrorMessage="1" sqref="CT250:CT331 CU196:CU200 CU192 CS244:CS249 CT201:CT243 N389:N1048576 CT191">
      <formula1>$CM$192:$CM$198</formula1>
    </dataValidation>
    <dataValidation type="list" allowBlank="1" showInputMessage="1" showErrorMessage="1" sqref="CI262:CI331 CH247 CH245 CI242:CI243">
      <formula1>$CF$192:$CF$195</formula1>
    </dataValidation>
    <dataValidation type="list" allowBlank="1" showInputMessage="1" showErrorMessage="1" sqref="CK244:CK249 H182:H189 H171:H172 H92:H93 H74:H75 H389:H1048576 H43:H44 H32 H19:H20 H106 H116:H117 H86 H138:H139 H128 H150 H160:H161">
      <formula1>$CI$192:$CI$193</formula1>
    </dataValidation>
    <dataValidation type="list" allowBlank="1" showInputMessage="1" showErrorMessage="1" sqref="CC321:CC331 D7 CC292:CC312 A389:D1048576">
      <formula1>$CC$192:$CC$208</formula1>
    </dataValidation>
    <dataValidation type="list" allowBlank="1" showInputMessage="1" showErrorMessage="1" sqref="AP251:AP260">
      <formula1>$CD$315:$CD$318</formula1>
    </dataValidation>
    <dataValidation type="list" allowBlank="1" showInputMessage="1" showErrorMessage="1" sqref="AK251:AK260">
      <formula1>$CR$192:$CR$193</formula1>
    </dataValidation>
    <dataValidation allowBlank="1" showInputMessage="1" showErrorMessage="1" prompt="Son las Actividades que le van a permitir hacer seguimiento a los controles actuales; o los controles nuevos que implemente si hasta ahora identificó el riesgo." sqref="AQ15:AQ17 AL15:AL17"/>
    <dataValidation type="list" allowBlank="1" showInputMessage="1" showErrorMessage="1" sqref="AF32 AF172 Y182:AF189 Y171:AF171 AF128 AF93 AF75 AF106 AF20 AF44 Y43:AF43 Y74:AF74 Y92:AF92 Y116:AF116 AF86 AF117 Y138:AF138 AF161 AF150 Y160:AF160 AF139">
      <formula1>$CO$192:$CO$193</formula1>
    </dataValidation>
    <dataValidation allowBlank="1" showInputMessage="1" showErrorMessage="1" prompt="Definir Plan de Mitigación para los riesgos que se encuentren en nivel de riesgo ALTO o CRÍTICO." sqref="AL14:AO14"/>
    <dataValidation type="list" allowBlank="1" showInputMessage="1" showErrorMessage="1" sqref="Y19:Y29 Y128:Y136 Y44:Y72 Y75:Y83 Y32:Y41 Y172:Y180 Y86:Y90 Y93:Y103 Y106:Y114 Y117:Y125 Y139:Y147 Y161:Y169 Y150:Y158">
      <formula1>$CT$193:$CT$195</formula1>
    </dataValidation>
    <dataValidation type="list" allowBlank="1" showInputMessage="1" showErrorMessage="1" sqref="Z19:Z29 Z128:Z136 Z44:Z72 Z75:Z83 Z32:Z41 Z172:Z180 Z86:Z90 Z93:Z103 Z106:Z114 Z117:Z125 Z139:Z147 Z161:Z169 Z150:Z158">
      <formula1>$CU$193:$CU$195</formula1>
    </dataValidation>
    <dataValidation type="list" allowBlank="1" showInputMessage="1" showErrorMessage="1" sqref="AA19:AA29 AA128:AA136 AA44:AA72 AA75:AA83 AA32:AA41 AA172:AA180 AA86:AA90 AA93:AA103 AA106:AA114 AA117:AA125 AA139:AA147 AA161:AA169 AA150:AA158">
      <formula1>$CV$193:$CV$195</formula1>
    </dataValidation>
    <dataValidation type="list" allowBlank="1" showInputMessage="1" showErrorMessage="1" sqref="AB19:AB29 AB128:AB136 AB44:AB72 AB75:AB83 AB32:AB41 AB172:AB180 AB86:AB90 AB93:AB103 AB106:AB114 AB117:AB125 AB139:AB147 AB161:AB169 AB150:AB158">
      <formula1>$CW$193:$CW$195</formula1>
    </dataValidation>
    <dataValidation type="list" allowBlank="1" showInputMessage="1" showErrorMessage="1" sqref="AC19:AC29 AC128:AC136 AC44:AC72 AC75:AC83 AC32:AC41 AC172:AC180 AC86:AC90 AC93:AC103 AC106:AC114 AC117:AC125 AC139:AC147 AC161:AC169 AC150:AC158">
      <formula1>$CX$193:$CX$195</formula1>
    </dataValidation>
    <dataValidation allowBlank="1" showInputMessage="1" showErrorMessage="1" prompt="Los controles reportados, deben apuntar a eliminar o mitigar las causas de los riesgos." sqref="T15:T17"/>
    <dataValidation type="list" allowBlank="1" showInputMessage="1" showErrorMessage="1" sqref="B32:B41 B161:B169 B128:B136 B150:B158 B44:B71 B19:B29 B86:B90 B75:B83 B106:B114 B117:B125 B172:B180 B139:B147 B93:B103">
      <formula1>$CE$192:$CE$200</formula1>
    </dataValidation>
    <dataValidation allowBlank="1" showInputMessage="1" showErrorMessage="1" prompt="Causas (Factores internos o externos): Son los medios, las circunstancias y agentes generadores, entendidos como todos los sujetos u objetos que tienen la capacidad de originar un riesgo." sqref="B14:C15"/>
    <dataValidation allowBlank="1" showInputMessage="1" showErrorMessage="1" prompt="Se refiere a las características generales o las formas en que se observa o manifiesta el riesgo identificado." sqref="F14:F17"/>
    <dataValidation allowBlank="1" showInputMessage="1" showErrorMessage="1" prompt="Efectos: Se refiere a las consecuencias de la ocurrencia del riesgo sobre los objetivos de la entidad/proceso/Unidad." sqref="G14:G17"/>
    <dataValidation type="list" allowBlank="1" showInputMessage="1" showErrorMessage="1" sqref="D10:I10">
      <formula1>$CG$192:$CG$207</formula1>
    </dataValidation>
    <dataValidation type="list" allowBlank="1" showInputMessage="1" showErrorMessage="1" sqref="AK20:AK32 AK43:AK44 AK105:AK189 AK74:AK93">
      <formula1>INDIRECT($AJ20)</formula1>
    </dataValidation>
    <dataValidation type="list" allowBlank="1" showInputMessage="1" showErrorMessage="1" sqref="N19:N44 N105:N189 N74:N93">
      <formula1>TIPO_DE_ANÁLISIS</formula1>
    </dataValidation>
    <dataValidation type="list" allowBlank="1" showInputMessage="1" showErrorMessage="1" sqref="J19:J20 J92:J93 J31:J44 J85:J86 J105:J106 J116:J117 J127:J128 J138:J139 J149:J150 J160:J161 J182:J189 J171:J172 J74:J75">
      <formula1>TIPODEANALISIS</formula1>
    </dataValidation>
    <dataValidation type="list" allowBlank="1" showInputMessage="1" showErrorMessage="1" sqref="K19:K20 K31:K44 K85:K86 K105:K106 K116:K117 K138:K139 K149:K150 K160:K161 K182:K189 K92:K93 K127:K128 K171:K172 K74:K75">
      <formula1>INDIRECT($J19)</formula1>
    </dataValidation>
    <dataValidation type="list" allowBlank="1" showInputMessage="1" showErrorMessage="1" sqref="O19:O44 O105:O189 O74:O93">
      <formula1>INDIRECT($N19)</formula1>
    </dataValidation>
    <dataValidation type="list" allowBlank="1" showInputMessage="1" showErrorMessage="1" sqref="C30 B91:C91 B127 B137:C137 B181:C181 B105 B84:B85 C84 B73:C73 B159:C159 B30:B31 B42:C42 B104:C104 B115:C115 B126:C126 B170:C170 B148:B149 C148">
      <formula1>$CE$183:$CE$186</formula1>
    </dataValidation>
    <dataValidation type="list" allowBlank="1" showInputMessage="1" showErrorMessage="1" sqref="D20:D30 D86:D91 D117:D126 D106:D115 D172:D181 D93:D104 D44:D73 D161:D170 D150:D159 D139:D148 D128:D137 D75:D84 D32:D42">
      <formula1>$CJ$192:$CJ$199</formula1>
    </dataValidation>
    <dataValidation type="list" allowBlank="1" showInputMessage="1" showErrorMessage="1" sqref="W34:W38 W119">
      <formula1>$CN$191:$CN$192</formula1>
    </dataValidation>
  </dataValidations>
  <pageMargins left="0.23622047244094491" right="0.19685039370078741" top="0.27559055118110237" bottom="0.59055118110236227" header="0.23622047244094491" footer="0.43307086614173229"/>
  <pageSetup scale="50" orientation="landscape" r:id="rId1"/>
  <headerFooter>
    <oddFooter>&amp;CPágina &amp;P de &amp;N - &amp;F</oddFooter>
  </headerFooter>
  <colBreaks count="3" manualBreakCount="3">
    <brk id="9" max="1048575" man="1"/>
    <brk id="19" max="1048575" man="1"/>
    <brk id="36" max="1048575" man="1"/>
  </colBreaks>
  <drawing r:id="rId2"/>
  <legacyDrawing r:id="rId3"/>
  <oleObjects>
    <mc:AlternateContent xmlns:mc="http://schemas.openxmlformats.org/markup-compatibility/2006">
      <mc:Choice Requires="x14">
        <oleObject progId="PBrush" shapeId="1030" r:id="rId4">
          <objectPr defaultSize="0" autoPict="0" r:id="rId5">
            <anchor moveWithCells="1" sizeWithCells="1">
              <from>
                <xdr:col>1</xdr:col>
                <xdr:colOff>752475</xdr:colOff>
                <xdr:row>2</xdr:row>
                <xdr:rowOff>133350</xdr:rowOff>
              </from>
              <to>
                <xdr:col>1</xdr:col>
                <xdr:colOff>1295400</xdr:colOff>
                <xdr:row>3</xdr:row>
                <xdr:rowOff>276225</xdr:rowOff>
              </to>
            </anchor>
          </objectPr>
        </oleObject>
      </mc:Choice>
      <mc:Fallback>
        <oleObject progId="PBrush" shapeId="1030" r:id="rId4"/>
      </mc:Fallback>
    </mc:AlternateContent>
    <mc:AlternateContent xmlns:mc="http://schemas.openxmlformats.org/markup-compatibility/2006">
      <mc:Choice Requires="x14">
        <oleObject progId="PBrush" shapeId="1036" r:id="rId6">
          <objectPr defaultSize="0" autoPict="0" r:id="rId5">
            <anchor moveWithCells="1" sizeWithCells="1">
              <from>
                <xdr:col>5</xdr:col>
                <xdr:colOff>0</xdr:colOff>
                <xdr:row>2</xdr:row>
                <xdr:rowOff>123825</xdr:rowOff>
              </from>
              <to>
                <xdr:col>5</xdr:col>
                <xdr:colOff>0</xdr:colOff>
                <xdr:row>3</xdr:row>
                <xdr:rowOff>276225</xdr:rowOff>
              </to>
            </anchor>
          </objectPr>
        </oleObject>
      </mc:Choice>
      <mc:Fallback>
        <oleObject progId="PBrush" shapeId="1036" r:id="rId6"/>
      </mc:Fallback>
    </mc:AlternateContent>
    <mc:AlternateContent xmlns:mc="http://schemas.openxmlformats.org/markup-compatibility/2006">
      <mc:Choice Requires="x14">
        <oleObject progId="PBrush" shapeId="1037" r:id="rId7">
          <objectPr defaultSize="0" autoPict="0" r:id="rId5">
            <anchor moveWithCells="1" sizeWithCells="1">
              <from>
                <xdr:col>5</xdr:col>
                <xdr:colOff>0</xdr:colOff>
                <xdr:row>2</xdr:row>
                <xdr:rowOff>152400</xdr:rowOff>
              </from>
              <to>
                <xdr:col>5</xdr:col>
                <xdr:colOff>0</xdr:colOff>
                <xdr:row>3</xdr:row>
                <xdr:rowOff>266700</xdr:rowOff>
              </to>
            </anchor>
          </objectPr>
        </oleObject>
      </mc:Choice>
      <mc:Fallback>
        <oleObject progId="PBrush" shapeId="1037" r:id="rId7"/>
      </mc:Fallback>
    </mc:AlternateContent>
    <mc:AlternateContent xmlns:mc="http://schemas.openxmlformats.org/markup-compatibility/2006">
      <mc:Choice Requires="x14">
        <oleObject progId="PBrush" shapeId="1038" r:id="rId8">
          <objectPr defaultSize="0" autoPict="0" r:id="rId5">
            <anchor moveWithCells="1" sizeWithCells="1">
              <from>
                <xdr:col>5</xdr:col>
                <xdr:colOff>0</xdr:colOff>
                <xdr:row>2</xdr:row>
                <xdr:rowOff>123825</xdr:rowOff>
              </from>
              <to>
                <xdr:col>5</xdr:col>
                <xdr:colOff>0</xdr:colOff>
                <xdr:row>3</xdr:row>
                <xdr:rowOff>238125</xdr:rowOff>
              </to>
            </anchor>
          </objectPr>
        </oleObject>
      </mc:Choice>
      <mc:Fallback>
        <oleObject progId="PBrush" shapeId="1038" r:id="rId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7"/>
  <sheetViews>
    <sheetView zoomScale="85" zoomScaleNormal="85" workbookViewId="0">
      <selection activeCell="C23" sqref="C23"/>
    </sheetView>
  </sheetViews>
  <sheetFormatPr baseColWidth="10" defaultRowHeight="14.25" x14ac:dyDescent="0.2"/>
  <cols>
    <col min="1" max="1" width="13.42578125" style="109" customWidth="1"/>
    <col min="2" max="2" width="20.5703125" style="109" customWidth="1"/>
    <col min="3" max="3" width="17.140625" style="109" customWidth="1"/>
    <col min="4" max="4" width="22.7109375" style="109" customWidth="1"/>
    <col min="5" max="5" width="34.28515625" style="109" customWidth="1"/>
    <col min="6" max="256" width="11.42578125" style="109"/>
    <col min="257" max="257" width="13.42578125" style="109" customWidth="1"/>
    <col min="258" max="258" width="22.7109375" style="109" customWidth="1"/>
    <col min="259" max="259" width="46" style="109" customWidth="1"/>
    <col min="260" max="260" width="32.7109375" style="109" customWidth="1"/>
    <col min="261" max="261" width="21.42578125" style="109" customWidth="1"/>
    <col min="262" max="512" width="11.42578125" style="109"/>
    <col min="513" max="513" width="13.42578125" style="109" customWidth="1"/>
    <col min="514" max="514" width="22.7109375" style="109" customWidth="1"/>
    <col min="515" max="515" width="46" style="109" customWidth="1"/>
    <col min="516" max="516" width="32.7109375" style="109" customWidth="1"/>
    <col min="517" max="517" width="21.42578125" style="109" customWidth="1"/>
    <col min="518" max="768" width="11.42578125" style="109"/>
    <col min="769" max="769" width="13.42578125" style="109" customWidth="1"/>
    <col min="770" max="770" width="22.7109375" style="109" customWidth="1"/>
    <col min="771" max="771" width="46" style="109" customWidth="1"/>
    <col min="772" max="772" width="32.7109375" style="109" customWidth="1"/>
    <col min="773" max="773" width="21.42578125" style="109" customWidth="1"/>
    <col min="774" max="1024" width="11.42578125" style="109"/>
    <col min="1025" max="1025" width="13.42578125" style="109" customWidth="1"/>
    <col min="1026" max="1026" width="22.7109375" style="109" customWidth="1"/>
    <col min="1027" max="1027" width="46" style="109" customWidth="1"/>
    <col min="1028" max="1028" width="32.7109375" style="109" customWidth="1"/>
    <col min="1029" max="1029" width="21.42578125" style="109" customWidth="1"/>
    <col min="1030" max="1280" width="11.42578125" style="109"/>
    <col min="1281" max="1281" width="13.42578125" style="109" customWidth="1"/>
    <col min="1282" max="1282" width="22.7109375" style="109" customWidth="1"/>
    <col min="1283" max="1283" width="46" style="109" customWidth="1"/>
    <col min="1284" max="1284" width="32.7109375" style="109" customWidth="1"/>
    <col min="1285" max="1285" width="21.42578125" style="109" customWidth="1"/>
    <col min="1286" max="1536" width="11.42578125" style="109"/>
    <col min="1537" max="1537" width="13.42578125" style="109" customWidth="1"/>
    <col min="1538" max="1538" width="22.7109375" style="109" customWidth="1"/>
    <col min="1539" max="1539" width="46" style="109" customWidth="1"/>
    <col min="1540" max="1540" width="32.7109375" style="109" customWidth="1"/>
    <col min="1541" max="1541" width="21.42578125" style="109" customWidth="1"/>
    <col min="1542" max="1792" width="11.42578125" style="109"/>
    <col min="1793" max="1793" width="13.42578125" style="109" customWidth="1"/>
    <col min="1794" max="1794" width="22.7109375" style="109" customWidth="1"/>
    <col min="1795" max="1795" width="46" style="109" customWidth="1"/>
    <col min="1796" max="1796" width="32.7109375" style="109" customWidth="1"/>
    <col min="1797" max="1797" width="21.42578125" style="109" customWidth="1"/>
    <col min="1798" max="2048" width="11.42578125" style="109"/>
    <col min="2049" max="2049" width="13.42578125" style="109" customWidth="1"/>
    <col min="2050" max="2050" width="22.7109375" style="109" customWidth="1"/>
    <col min="2051" max="2051" width="46" style="109" customWidth="1"/>
    <col min="2052" max="2052" width="32.7109375" style="109" customWidth="1"/>
    <col min="2053" max="2053" width="21.42578125" style="109" customWidth="1"/>
    <col min="2054" max="2304" width="11.42578125" style="109"/>
    <col min="2305" max="2305" width="13.42578125" style="109" customWidth="1"/>
    <col min="2306" max="2306" width="22.7109375" style="109" customWidth="1"/>
    <col min="2307" max="2307" width="46" style="109" customWidth="1"/>
    <col min="2308" max="2308" width="32.7109375" style="109" customWidth="1"/>
    <col min="2309" max="2309" width="21.42578125" style="109" customWidth="1"/>
    <col min="2310" max="2560" width="11.42578125" style="109"/>
    <col min="2561" max="2561" width="13.42578125" style="109" customWidth="1"/>
    <col min="2562" max="2562" width="22.7109375" style="109" customWidth="1"/>
    <col min="2563" max="2563" width="46" style="109" customWidth="1"/>
    <col min="2564" max="2564" width="32.7109375" style="109" customWidth="1"/>
    <col min="2565" max="2565" width="21.42578125" style="109" customWidth="1"/>
    <col min="2566" max="2816" width="11.42578125" style="109"/>
    <col min="2817" max="2817" width="13.42578125" style="109" customWidth="1"/>
    <col min="2818" max="2818" width="22.7109375" style="109" customWidth="1"/>
    <col min="2819" max="2819" width="46" style="109" customWidth="1"/>
    <col min="2820" max="2820" width="32.7109375" style="109" customWidth="1"/>
    <col min="2821" max="2821" width="21.42578125" style="109" customWidth="1"/>
    <col min="2822" max="3072" width="11.42578125" style="109"/>
    <col min="3073" max="3073" width="13.42578125" style="109" customWidth="1"/>
    <col min="3074" max="3074" width="22.7109375" style="109" customWidth="1"/>
    <col min="3075" max="3075" width="46" style="109" customWidth="1"/>
    <col min="3076" max="3076" width="32.7109375" style="109" customWidth="1"/>
    <col min="3077" max="3077" width="21.42578125" style="109" customWidth="1"/>
    <col min="3078" max="3328" width="11.42578125" style="109"/>
    <col min="3329" max="3329" width="13.42578125" style="109" customWidth="1"/>
    <col min="3330" max="3330" width="22.7109375" style="109" customWidth="1"/>
    <col min="3331" max="3331" width="46" style="109" customWidth="1"/>
    <col min="3332" max="3332" width="32.7109375" style="109" customWidth="1"/>
    <col min="3333" max="3333" width="21.42578125" style="109" customWidth="1"/>
    <col min="3334" max="3584" width="11.42578125" style="109"/>
    <col min="3585" max="3585" width="13.42578125" style="109" customWidth="1"/>
    <col min="3586" max="3586" width="22.7109375" style="109" customWidth="1"/>
    <col min="3587" max="3587" width="46" style="109" customWidth="1"/>
    <col min="3588" max="3588" width="32.7109375" style="109" customWidth="1"/>
    <col min="3589" max="3589" width="21.42578125" style="109" customWidth="1"/>
    <col min="3590" max="3840" width="11.42578125" style="109"/>
    <col min="3841" max="3841" width="13.42578125" style="109" customWidth="1"/>
    <col min="3842" max="3842" width="22.7109375" style="109" customWidth="1"/>
    <col min="3843" max="3843" width="46" style="109" customWidth="1"/>
    <col min="3844" max="3844" width="32.7109375" style="109" customWidth="1"/>
    <col min="3845" max="3845" width="21.42578125" style="109" customWidth="1"/>
    <col min="3846" max="4096" width="11.42578125" style="109"/>
    <col min="4097" max="4097" width="13.42578125" style="109" customWidth="1"/>
    <col min="4098" max="4098" width="22.7109375" style="109" customWidth="1"/>
    <col min="4099" max="4099" width="46" style="109" customWidth="1"/>
    <col min="4100" max="4100" width="32.7109375" style="109" customWidth="1"/>
    <col min="4101" max="4101" width="21.42578125" style="109" customWidth="1"/>
    <col min="4102" max="4352" width="11.42578125" style="109"/>
    <col min="4353" max="4353" width="13.42578125" style="109" customWidth="1"/>
    <col min="4354" max="4354" width="22.7109375" style="109" customWidth="1"/>
    <col min="4355" max="4355" width="46" style="109" customWidth="1"/>
    <col min="4356" max="4356" width="32.7109375" style="109" customWidth="1"/>
    <col min="4357" max="4357" width="21.42578125" style="109" customWidth="1"/>
    <col min="4358" max="4608" width="11.42578125" style="109"/>
    <col min="4609" max="4609" width="13.42578125" style="109" customWidth="1"/>
    <col min="4610" max="4610" width="22.7109375" style="109" customWidth="1"/>
    <col min="4611" max="4611" width="46" style="109" customWidth="1"/>
    <col min="4612" max="4612" width="32.7109375" style="109" customWidth="1"/>
    <col min="4613" max="4613" width="21.42578125" style="109" customWidth="1"/>
    <col min="4614" max="4864" width="11.42578125" style="109"/>
    <col min="4865" max="4865" width="13.42578125" style="109" customWidth="1"/>
    <col min="4866" max="4866" width="22.7109375" style="109" customWidth="1"/>
    <col min="4867" max="4867" width="46" style="109" customWidth="1"/>
    <col min="4868" max="4868" width="32.7109375" style="109" customWidth="1"/>
    <col min="4869" max="4869" width="21.42578125" style="109" customWidth="1"/>
    <col min="4870" max="5120" width="11.42578125" style="109"/>
    <col min="5121" max="5121" width="13.42578125" style="109" customWidth="1"/>
    <col min="5122" max="5122" width="22.7109375" style="109" customWidth="1"/>
    <col min="5123" max="5123" width="46" style="109" customWidth="1"/>
    <col min="5124" max="5124" width="32.7109375" style="109" customWidth="1"/>
    <col min="5125" max="5125" width="21.42578125" style="109" customWidth="1"/>
    <col min="5126" max="5376" width="11.42578125" style="109"/>
    <col min="5377" max="5377" width="13.42578125" style="109" customWidth="1"/>
    <col min="5378" max="5378" width="22.7109375" style="109" customWidth="1"/>
    <col min="5379" max="5379" width="46" style="109" customWidth="1"/>
    <col min="5380" max="5380" width="32.7109375" style="109" customWidth="1"/>
    <col min="5381" max="5381" width="21.42578125" style="109" customWidth="1"/>
    <col min="5382" max="5632" width="11.42578125" style="109"/>
    <col min="5633" max="5633" width="13.42578125" style="109" customWidth="1"/>
    <col min="5634" max="5634" width="22.7109375" style="109" customWidth="1"/>
    <col min="5635" max="5635" width="46" style="109" customWidth="1"/>
    <col min="5636" max="5636" width="32.7109375" style="109" customWidth="1"/>
    <col min="5637" max="5637" width="21.42578125" style="109" customWidth="1"/>
    <col min="5638" max="5888" width="11.42578125" style="109"/>
    <col min="5889" max="5889" width="13.42578125" style="109" customWidth="1"/>
    <col min="5890" max="5890" width="22.7109375" style="109" customWidth="1"/>
    <col min="5891" max="5891" width="46" style="109" customWidth="1"/>
    <col min="5892" max="5892" width="32.7109375" style="109" customWidth="1"/>
    <col min="5893" max="5893" width="21.42578125" style="109" customWidth="1"/>
    <col min="5894" max="6144" width="11.42578125" style="109"/>
    <col min="6145" max="6145" width="13.42578125" style="109" customWidth="1"/>
    <col min="6146" max="6146" width="22.7109375" style="109" customWidth="1"/>
    <col min="6147" max="6147" width="46" style="109" customWidth="1"/>
    <col min="6148" max="6148" width="32.7109375" style="109" customWidth="1"/>
    <col min="6149" max="6149" width="21.42578125" style="109" customWidth="1"/>
    <col min="6150" max="6400" width="11.42578125" style="109"/>
    <col min="6401" max="6401" width="13.42578125" style="109" customWidth="1"/>
    <col min="6402" max="6402" width="22.7109375" style="109" customWidth="1"/>
    <col min="6403" max="6403" width="46" style="109" customWidth="1"/>
    <col min="6404" max="6404" width="32.7109375" style="109" customWidth="1"/>
    <col min="6405" max="6405" width="21.42578125" style="109" customWidth="1"/>
    <col min="6406" max="6656" width="11.42578125" style="109"/>
    <col min="6657" max="6657" width="13.42578125" style="109" customWidth="1"/>
    <col min="6658" max="6658" width="22.7109375" style="109" customWidth="1"/>
    <col min="6659" max="6659" width="46" style="109" customWidth="1"/>
    <col min="6660" max="6660" width="32.7109375" style="109" customWidth="1"/>
    <col min="6661" max="6661" width="21.42578125" style="109" customWidth="1"/>
    <col min="6662" max="6912" width="11.42578125" style="109"/>
    <col min="6913" max="6913" width="13.42578125" style="109" customWidth="1"/>
    <col min="6914" max="6914" width="22.7109375" style="109" customWidth="1"/>
    <col min="6915" max="6915" width="46" style="109" customWidth="1"/>
    <col min="6916" max="6916" width="32.7109375" style="109" customWidth="1"/>
    <col min="6917" max="6917" width="21.42578125" style="109" customWidth="1"/>
    <col min="6918" max="7168" width="11.42578125" style="109"/>
    <col min="7169" max="7169" width="13.42578125" style="109" customWidth="1"/>
    <col min="7170" max="7170" width="22.7109375" style="109" customWidth="1"/>
    <col min="7171" max="7171" width="46" style="109" customWidth="1"/>
    <col min="7172" max="7172" width="32.7109375" style="109" customWidth="1"/>
    <col min="7173" max="7173" width="21.42578125" style="109" customWidth="1"/>
    <col min="7174" max="7424" width="11.42578125" style="109"/>
    <col min="7425" max="7425" width="13.42578125" style="109" customWidth="1"/>
    <col min="7426" max="7426" width="22.7109375" style="109" customWidth="1"/>
    <col min="7427" max="7427" width="46" style="109" customWidth="1"/>
    <col min="7428" max="7428" width="32.7109375" style="109" customWidth="1"/>
    <col min="7429" max="7429" width="21.42578125" style="109" customWidth="1"/>
    <col min="7430" max="7680" width="11.42578125" style="109"/>
    <col min="7681" max="7681" width="13.42578125" style="109" customWidth="1"/>
    <col min="7682" max="7682" width="22.7109375" style="109" customWidth="1"/>
    <col min="7683" max="7683" width="46" style="109" customWidth="1"/>
    <col min="7684" max="7684" width="32.7109375" style="109" customWidth="1"/>
    <col min="7685" max="7685" width="21.42578125" style="109" customWidth="1"/>
    <col min="7686" max="7936" width="11.42578125" style="109"/>
    <col min="7937" max="7937" width="13.42578125" style="109" customWidth="1"/>
    <col min="7938" max="7938" width="22.7109375" style="109" customWidth="1"/>
    <col min="7939" max="7939" width="46" style="109" customWidth="1"/>
    <col min="7940" max="7940" width="32.7109375" style="109" customWidth="1"/>
    <col min="7941" max="7941" width="21.42578125" style="109" customWidth="1"/>
    <col min="7942" max="8192" width="11.42578125" style="109"/>
    <col min="8193" max="8193" width="13.42578125" style="109" customWidth="1"/>
    <col min="8194" max="8194" width="22.7109375" style="109" customWidth="1"/>
    <col min="8195" max="8195" width="46" style="109" customWidth="1"/>
    <col min="8196" max="8196" width="32.7109375" style="109" customWidth="1"/>
    <col min="8197" max="8197" width="21.42578125" style="109" customWidth="1"/>
    <col min="8198" max="8448" width="11.42578125" style="109"/>
    <col min="8449" max="8449" width="13.42578125" style="109" customWidth="1"/>
    <col min="8450" max="8450" width="22.7109375" style="109" customWidth="1"/>
    <col min="8451" max="8451" width="46" style="109" customWidth="1"/>
    <col min="8452" max="8452" width="32.7109375" style="109" customWidth="1"/>
    <col min="8453" max="8453" width="21.42578125" style="109" customWidth="1"/>
    <col min="8454" max="8704" width="11.42578125" style="109"/>
    <col min="8705" max="8705" width="13.42578125" style="109" customWidth="1"/>
    <col min="8706" max="8706" width="22.7109375" style="109" customWidth="1"/>
    <col min="8707" max="8707" width="46" style="109" customWidth="1"/>
    <col min="8708" max="8708" width="32.7109375" style="109" customWidth="1"/>
    <col min="8709" max="8709" width="21.42578125" style="109" customWidth="1"/>
    <col min="8710" max="8960" width="11.42578125" style="109"/>
    <col min="8961" max="8961" width="13.42578125" style="109" customWidth="1"/>
    <col min="8962" max="8962" width="22.7109375" style="109" customWidth="1"/>
    <col min="8963" max="8963" width="46" style="109" customWidth="1"/>
    <col min="8964" max="8964" width="32.7109375" style="109" customWidth="1"/>
    <col min="8965" max="8965" width="21.42578125" style="109" customWidth="1"/>
    <col min="8966" max="9216" width="11.42578125" style="109"/>
    <col min="9217" max="9217" width="13.42578125" style="109" customWidth="1"/>
    <col min="9218" max="9218" width="22.7109375" style="109" customWidth="1"/>
    <col min="9219" max="9219" width="46" style="109" customWidth="1"/>
    <col min="9220" max="9220" width="32.7109375" style="109" customWidth="1"/>
    <col min="9221" max="9221" width="21.42578125" style="109" customWidth="1"/>
    <col min="9222" max="9472" width="11.42578125" style="109"/>
    <col min="9473" max="9473" width="13.42578125" style="109" customWidth="1"/>
    <col min="9474" max="9474" width="22.7109375" style="109" customWidth="1"/>
    <col min="9475" max="9475" width="46" style="109" customWidth="1"/>
    <col min="9476" max="9476" width="32.7109375" style="109" customWidth="1"/>
    <col min="9477" max="9477" width="21.42578125" style="109" customWidth="1"/>
    <col min="9478" max="9728" width="11.42578125" style="109"/>
    <col min="9729" max="9729" width="13.42578125" style="109" customWidth="1"/>
    <col min="9730" max="9730" width="22.7109375" style="109" customWidth="1"/>
    <col min="9731" max="9731" width="46" style="109" customWidth="1"/>
    <col min="9732" max="9732" width="32.7109375" style="109" customWidth="1"/>
    <col min="9733" max="9733" width="21.42578125" style="109" customWidth="1"/>
    <col min="9734" max="9984" width="11.42578125" style="109"/>
    <col min="9985" max="9985" width="13.42578125" style="109" customWidth="1"/>
    <col min="9986" max="9986" width="22.7109375" style="109" customWidth="1"/>
    <col min="9987" max="9987" width="46" style="109" customWidth="1"/>
    <col min="9988" max="9988" width="32.7109375" style="109" customWidth="1"/>
    <col min="9989" max="9989" width="21.42578125" style="109" customWidth="1"/>
    <col min="9990" max="10240" width="11.42578125" style="109"/>
    <col min="10241" max="10241" width="13.42578125" style="109" customWidth="1"/>
    <col min="10242" max="10242" width="22.7109375" style="109" customWidth="1"/>
    <col min="10243" max="10243" width="46" style="109" customWidth="1"/>
    <col min="10244" max="10244" width="32.7109375" style="109" customWidth="1"/>
    <col min="10245" max="10245" width="21.42578125" style="109" customWidth="1"/>
    <col min="10246" max="10496" width="11.42578125" style="109"/>
    <col min="10497" max="10497" width="13.42578125" style="109" customWidth="1"/>
    <col min="10498" max="10498" width="22.7109375" style="109" customWidth="1"/>
    <col min="10499" max="10499" width="46" style="109" customWidth="1"/>
    <col min="10500" max="10500" width="32.7109375" style="109" customWidth="1"/>
    <col min="10501" max="10501" width="21.42578125" style="109" customWidth="1"/>
    <col min="10502" max="10752" width="11.42578125" style="109"/>
    <col min="10753" max="10753" width="13.42578125" style="109" customWidth="1"/>
    <col min="10754" max="10754" width="22.7109375" style="109" customWidth="1"/>
    <col min="10755" max="10755" width="46" style="109" customWidth="1"/>
    <col min="10756" max="10756" width="32.7109375" style="109" customWidth="1"/>
    <col min="10757" max="10757" width="21.42578125" style="109" customWidth="1"/>
    <col min="10758" max="11008" width="11.42578125" style="109"/>
    <col min="11009" max="11009" width="13.42578125" style="109" customWidth="1"/>
    <col min="11010" max="11010" width="22.7109375" style="109" customWidth="1"/>
    <col min="11011" max="11011" width="46" style="109" customWidth="1"/>
    <col min="11012" max="11012" width="32.7109375" style="109" customWidth="1"/>
    <col min="11013" max="11013" width="21.42578125" style="109" customWidth="1"/>
    <col min="11014" max="11264" width="11.42578125" style="109"/>
    <col min="11265" max="11265" width="13.42578125" style="109" customWidth="1"/>
    <col min="11266" max="11266" width="22.7109375" style="109" customWidth="1"/>
    <col min="11267" max="11267" width="46" style="109" customWidth="1"/>
    <col min="11268" max="11268" width="32.7109375" style="109" customWidth="1"/>
    <col min="11269" max="11269" width="21.42578125" style="109" customWidth="1"/>
    <col min="11270" max="11520" width="11.42578125" style="109"/>
    <col min="11521" max="11521" width="13.42578125" style="109" customWidth="1"/>
    <col min="11522" max="11522" width="22.7109375" style="109" customWidth="1"/>
    <col min="11523" max="11523" width="46" style="109" customWidth="1"/>
    <col min="11524" max="11524" width="32.7109375" style="109" customWidth="1"/>
    <col min="11525" max="11525" width="21.42578125" style="109" customWidth="1"/>
    <col min="11526" max="11776" width="11.42578125" style="109"/>
    <col min="11777" max="11777" width="13.42578125" style="109" customWidth="1"/>
    <col min="11778" max="11778" width="22.7109375" style="109" customWidth="1"/>
    <col min="11779" max="11779" width="46" style="109" customWidth="1"/>
    <col min="11780" max="11780" width="32.7109375" style="109" customWidth="1"/>
    <col min="11781" max="11781" width="21.42578125" style="109" customWidth="1"/>
    <col min="11782" max="12032" width="11.42578125" style="109"/>
    <col min="12033" max="12033" width="13.42578125" style="109" customWidth="1"/>
    <col min="12034" max="12034" width="22.7109375" style="109" customWidth="1"/>
    <col min="12035" max="12035" width="46" style="109" customWidth="1"/>
    <col min="12036" max="12036" width="32.7109375" style="109" customWidth="1"/>
    <col min="12037" max="12037" width="21.42578125" style="109" customWidth="1"/>
    <col min="12038" max="12288" width="11.42578125" style="109"/>
    <col min="12289" max="12289" width="13.42578125" style="109" customWidth="1"/>
    <col min="12290" max="12290" width="22.7109375" style="109" customWidth="1"/>
    <col min="12291" max="12291" width="46" style="109" customWidth="1"/>
    <col min="12292" max="12292" width="32.7109375" style="109" customWidth="1"/>
    <col min="12293" max="12293" width="21.42578125" style="109" customWidth="1"/>
    <col min="12294" max="12544" width="11.42578125" style="109"/>
    <col min="12545" max="12545" width="13.42578125" style="109" customWidth="1"/>
    <col min="12546" max="12546" width="22.7109375" style="109" customWidth="1"/>
    <col min="12547" max="12547" width="46" style="109" customWidth="1"/>
    <col min="12548" max="12548" width="32.7109375" style="109" customWidth="1"/>
    <col min="12549" max="12549" width="21.42578125" style="109" customWidth="1"/>
    <col min="12550" max="12800" width="11.42578125" style="109"/>
    <col min="12801" max="12801" width="13.42578125" style="109" customWidth="1"/>
    <col min="12802" max="12802" width="22.7109375" style="109" customWidth="1"/>
    <col min="12803" max="12803" width="46" style="109" customWidth="1"/>
    <col min="12804" max="12804" width="32.7109375" style="109" customWidth="1"/>
    <col min="12805" max="12805" width="21.42578125" style="109" customWidth="1"/>
    <col min="12806" max="13056" width="11.42578125" style="109"/>
    <col min="13057" max="13057" width="13.42578125" style="109" customWidth="1"/>
    <col min="13058" max="13058" width="22.7109375" style="109" customWidth="1"/>
    <col min="13059" max="13059" width="46" style="109" customWidth="1"/>
    <col min="13060" max="13060" width="32.7109375" style="109" customWidth="1"/>
    <col min="13061" max="13061" width="21.42578125" style="109" customWidth="1"/>
    <col min="13062" max="13312" width="11.42578125" style="109"/>
    <col min="13313" max="13313" width="13.42578125" style="109" customWidth="1"/>
    <col min="13314" max="13314" width="22.7109375" style="109" customWidth="1"/>
    <col min="13315" max="13315" width="46" style="109" customWidth="1"/>
    <col min="13316" max="13316" width="32.7109375" style="109" customWidth="1"/>
    <col min="13317" max="13317" width="21.42578125" style="109" customWidth="1"/>
    <col min="13318" max="13568" width="11.42578125" style="109"/>
    <col min="13569" max="13569" width="13.42578125" style="109" customWidth="1"/>
    <col min="13570" max="13570" width="22.7109375" style="109" customWidth="1"/>
    <col min="13571" max="13571" width="46" style="109" customWidth="1"/>
    <col min="13572" max="13572" width="32.7109375" style="109" customWidth="1"/>
    <col min="13573" max="13573" width="21.42578125" style="109" customWidth="1"/>
    <col min="13574" max="13824" width="11.42578125" style="109"/>
    <col min="13825" max="13825" width="13.42578125" style="109" customWidth="1"/>
    <col min="13826" max="13826" width="22.7109375" style="109" customWidth="1"/>
    <col min="13827" max="13827" width="46" style="109" customWidth="1"/>
    <col min="13828" max="13828" width="32.7109375" style="109" customWidth="1"/>
    <col min="13829" max="13829" width="21.42578125" style="109" customWidth="1"/>
    <col min="13830" max="14080" width="11.42578125" style="109"/>
    <col min="14081" max="14081" width="13.42578125" style="109" customWidth="1"/>
    <col min="14082" max="14082" width="22.7109375" style="109" customWidth="1"/>
    <col min="14083" max="14083" width="46" style="109" customWidth="1"/>
    <col min="14084" max="14084" width="32.7109375" style="109" customWidth="1"/>
    <col min="14085" max="14085" width="21.42578125" style="109" customWidth="1"/>
    <col min="14086" max="14336" width="11.42578125" style="109"/>
    <col min="14337" max="14337" width="13.42578125" style="109" customWidth="1"/>
    <col min="14338" max="14338" width="22.7109375" style="109" customWidth="1"/>
    <col min="14339" max="14339" width="46" style="109" customWidth="1"/>
    <col min="14340" max="14340" width="32.7109375" style="109" customWidth="1"/>
    <col min="14341" max="14341" width="21.42578125" style="109" customWidth="1"/>
    <col min="14342" max="14592" width="11.42578125" style="109"/>
    <col min="14593" max="14593" width="13.42578125" style="109" customWidth="1"/>
    <col min="14594" max="14594" width="22.7109375" style="109" customWidth="1"/>
    <col min="14595" max="14595" width="46" style="109" customWidth="1"/>
    <col min="14596" max="14596" width="32.7109375" style="109" customWidth="1"/>
    <col min="14597" max="14597" width="21.42578125" style="109" customWidth="1"/>
    <col min="14598" max="14848" width="11.42578125" style="109"/>
    <col min="14849" max="14849" width="13.42578125" style="109" customWidth="1"/>
    <col min="14850" max="14850" width="22.7109375" style="109" customWidth="1"/>
    <col min="14851" max="14851" width="46" style="109" customWidth="1"/>
    <col min="14852" max="14852" width="32.7109375" style="109" customWidth="1"/>
    <col min="14853" max="14853" width="21.42578125" style="109" customWidth="1"/>
    <col min="14854" max="15104" width="11.42578125" style="109"/>
    <col min="15105" max="15105" width="13.42578125" style="109" customWidth="1"/>
    <col min="15106" max="15106" width="22.7109375" style="109" customWidth="1"/>
    <col min="15107" max="15107" width="46" style="109" customWidth="1"/>
    <col min="15108" max="15108" width="32.7109375" style="109" customWidth="1"/>
    <col min="15109" max="15109" width="21.42578125" style="109" customWidth="1"/>
    <col min="15110" max="15360" width="11.42578125" style="109"/>
    <col min="15361" max="15361" width="13.42578125" style="109" customWidth="1"/>
    <col min="15362" max="15362" width="22.7109375" style="109" customWidth="1"/>
    <col min="15363" max="15363" width="46" style="109" customWidth="1"/>
    <col min="15364" max="15364" width="32.7109375" style="109" customWidth="1"/>
    <col min="15365" max="15365" width="21.42578125" style="109" customWidth="1"/>
    <col min="15366" max="15616" width="11.42578125" style="109"/>
    <col min="15617" max="15617" width="13.42578125" style="109" customWidth="1"/>
    <col min="15618" max="15618" width="22.7109375" style="109" customWidth="1"/>
    <col min="15619" max="15619" width="46" style="109" customWidth="1"/>
    <col min="15620" max="15620" width="32.7109375" style="109" customWidth="1"/>
    <col min="15621" max="15621" width="21.42578125" style="109" customWidth="1"/>
    <col min="15622" max="15872" width="11.42578125" style="109"/>
    <col min="15873" max="15873" width="13.42578125" style="109" customWidth="1"/>
    <col min="15874" max="15874" width="22.7109375" style="109" customWidth="1"/>
    <col min="15875" max="15875" width="46" style="109" customWidth="1"/>
    <col min="15876" max="15876" width="32.7109375" style="109" customWidth="1"/>
    <col min="15877" max="15877" width="21.42578125" style="109" customWidth="1"/>
    <col min="15878" max="16128" width="11.42578125" style="109"/>
    <col min="16129" max="16129" width="13.42578125" style="109" customWidth="1"/>
    <col min="16130" max="16130" width="22.7109375" style="109" customWidth="1"/>
    <col min="16131" max="16131" width="46" style="109" customWidth="1"/>
    <col min="16132" max="16132" width="32.7109375" style="109" customWidth="1"/>
    <col min="16133" max="16133" width="21.42578125" style="109" customWidth="1"/>
    <col min="16134" max="16384" width="11.42578125" style="109"/>
  </cols>
  <sheetData>
    <row r="1" spans="1:5" ht="24.95" customHeight="1" x14ac:dyDescent="0.2">
      <c r="A1" s="665" t="s">
        <v>309</v>
      </c>
      <c r="B1" s="666"/>
      <c r="C1" s="671" t="s">
        <v>366</v>
      </c>
      <c r="D1" s="671"/>
      <c r="E1" s="108" t="s">
        <v>375</v>
      </c>
    </row>
    <row r="2" spans="1:5" ht="24.95" customHeight="1" x14ac:dyDescent="0.2">
      <c r="A2" s="667"/>
      <c r="B2" s="668"/>
      <c r="C2" s="671"/>
      <c r="D2" s="671"/>
      <c r="E2" s="108" t="s">
        <v>351</v>
      </c>
    </row>
    <row r="3" spans="1:5" ht="24.95" customHeight="1" x14ac:dyDescent="0.2">
      <c r="A3" s="669"/>
      <c r="B3" s="670"/>
      <c r="C3" s="110" t="s">
        <v>352</v>
      </c>
      <c r="D3" s="110" t="s">
        <v>353</v>
      </c>
      <c r="E3" s="108" t="s">
        <v>376</v>
      </c>
    </row>
    <row r="4" spans="1:5" x14ac:dyDescent="0.2">
      <c r="A4" s="111"/>
      <c r="B4" s="111"/>
      <c r="C4" s="111"/>
      <c r="D4" s="111"/>
      <c r="E4" s="111"/>
    </row>
    <row r="5" spans="1:5" x14ac:dyDescent="0.2">
      <c r="A5" s="111"/>
      <c r="B5" s="111"/>
      <c r="C5" s="111"/>
      <c r="D5" s="111"/>
      <c r="E5" s="111"/>
    </row>
    <row r="6" spans="1:5" x14ac:dyDescent="0.2">
      <c r="A6" s="111"/>
      <c r="B6" s="111"/>
      <c r="C6" s="111"/>
      <c r="D6" s="111"/>
      <c r="E6" s="111"/>
    </row>
    <row r="7" spans="1:5" x14ac:dyDescent="0.2">
      <c r="A7" s="111"/>
      <c r="B7" s="111"/>
      <c r="C7" s="111"/>
      <c r="D7" s="111"/>
      <c r="E7" s="111"/>
    </row>
    <row r="8" spans="1:5" x14ac:dyDescent="0.2">
      <c r="A8" s="111"/>
      <c r="B8" s="111"/>
      <c r="C8" s="111"/>
      <c r="D8" s="111"/>
      <c r="E8" s="111"/>
    </row>
    <row r="9" spans="1:5" x14ac:dyDescent="0.2">
      <c r="A9" s="111"/>
      <c r="B9" s="111"/>
      <c r="C9" s="111"/>
      <c r="D9" s="111"/>
      <c r="E9" s="111"/>
    </row>
    <row r="10" spans="1:5" x14ac:dyDescent="0.2">
      <c r="A10" s="111"/>
      <c r="B10" s="111"/>
      <c r="C10" s="111"/>
      <c r="D10" s="111"/>
      <c r="E10" s="111"/>
    </row>
    <row r="11" spans="1:5" x14ac:dyDescent="0.2">
      <c r="A11" s="111"/>
      <c r="B11" s="111"/>
      <c r="C11" s="111"/>
      <c r="D11" s="111"/>
      <c r="E11" s="111"/>
    </row>
    <row r="12" spans="1:5" x14ac:dyDescent="0.2">
      <c r="A12" s="111"/>
      <c r="B12" s="111"/>
      <c r="C12" s="111"/>
      <c r="D12" s="111"/>
      <c r="E12" s="111"/>
    </row>
    <row r="13" spans="1:5" x14ac:dyDescent="0.2">
      <c r="A13" s="111"/>
      <c r="B13" s="111"/>
      <c r="C13" s="111"/>
      <c r="D13" s="111"/>
      <c r="E13" s="111"/>
    </row>
    <row r="14" spans="1:5" x14ac:dyDescent="0.2">
      <c r="A14" s="111"/>
      <c r="B14" s="111"/>
      <c r="C14" s="111"/>
      <c r="D14" s="111"/>
      <c r="E14" s="111"/>
    </row>
    <row r="15" spans="1:5" x14ac:dyDescent="0.2">
      <c r="A15" s="111"/>
      <c r="B15" s="111"/>
      <c r="C15" s="111"/>
      <c r="D15" s="111"/>
      <c r="E15" s="111"/>
    </row>
    <row r="16" spans="1:5" x14ac:dyDescent="0.2">
      <c r="A16" s="111"/>
      <c r="B16" s="111"/>
      <c r="C16" s="111"/>
      <c r="D16" s="111"/>
      <c r="E16" s="111"/>
    </row>
    <row r="17" spans="1:5" ht="15" x14ac:dyDescent="0.25">
      <c r="A17" s="672" t="s">
        <v>354</v>
      </c>
      <c r="B17" s="672"/>
      <c r="C17" s="672"/>
      <c r="D17" s="672"/>
      <c r="E17" s="672"/>
    </row>
    <row r="18" spans="1:5" x14ac:dyDescent="0.2">
      <c r="A18" s="112"/>
      <c r="B18" s="112"/>
      <c r="C18" s="112"/>
      <c r="D18" s="112"/>
      <c r="E18" s="112"/>
    </row>
    <row r="19" spans="1:5" ht="45" x14ac:dyDescent="0.2">
      <c r="A19" s="673" t="s">
        <v>355</v>
      </c>
      <c r="B19" s="673"/>
      <c r="C19" s="122" t="s">
        <v>356</v>
      </c>
      <c r="D19" s="674" t="s">
        <v>357</v>
      </c>
      <c r="E19" s="675"/>
    </row>
    <row r="20" spans="1:5" s="114" customFormat="1" ht="24.95" customHeight="1" x14ac:dyDescent="0.25">
      <c r="A20" s="662">
        <v>0</v>
      </c>
      <c r="B20" s="662"/>
      <c r="C20" s="113">
        <v>41334</v>
      </c>
      <c r="D20" s="663" t="s">
        <v>358</v>
      </c>
      <c r="E20" s="664"/>
    </row>
    <row r="21" spans="1:5" s="114" customFormat="1" x14ac:dyDescent="0.25">
      <c r="A21" s="662"/>
      <c r="B21" s="662"/>
      <c r="C21" s="113"/>
      <c r="D21" s="663"/>
      <c r="E21" s="664"/>
    </row>
    <row r="22" spans="1:5" s="114" customFormat="1" x14ac:dyDescent="0.25">
      <c r="A22" s="662"/>
      <c r="B22" s="662"/>
      <c r="C22" s="113"/>
      <c r="D22" s="663"/>
      <c r="E22" s="664"/>
    </row>
    <row r="23" spans="1:5" s="114" customFormat="1" x14ac:dyDescent="0.25">
      <c r="A23" s="662"/>
      <c r="B23" s="662"/>
      <c r="C23" s="113"/>
      <c r="D23" s="663"/>
      <c r="E23" s="664"/>
    </row>
    <row r="24" spans="1:5" s="114" customFormat="1" x14ac:dyDescent="0.25">
      <c r="A24" s="662"/>
      <c r="B24" s="662"/>
      <c r="C24" s="113"/>
      <c r="D24" s="663"/>
      <c r="E24" s="664"/>
    </row>
    <row r="25" spans="1:5" s="114" customFormat="1" x14ac:dyDescent="0.25">
      <c r="A25" s="662"/>
      <c r="B25" s="662"/>
      <c r="C25" s="113"/>
      <c r="D25" s="663"/>
      <c r="E25" s="664"/>
    </row>
    <row r="26" spans="1:5" s="114" customFormat="1" x14ac:dyDescent="0.25">
      <c r="A26" s="662"/>
      <c r="B26" s="662"/>
      <c r="C26" s="115"/>
      <c r="D26" s="663"/>
      <c r="E26" s="664"/>
    </row>
    <row r="27" spans="1:5" x14ac:dyDescent="0.2">
      <c r="A27" s="111"/>
      <c r="B27" s="111"/>
      <c r="C27" s="111"/>
      <c r="D27" s="111"/>
      <c r="E27" s="111"/>
    </row>
    <row r="28" spans="1:5" x14ac:dyDescent="0.2">
      <c r="A28" s="111"/>
      <c r="B28" s="111"/>
      <c r="C28" s="111"/>
      <c r="D28" s="111"/>
      <c r="E28" s="111"/>
    </row>
    <row r="29" spans="1:5" x14ac:dyDescent="0.2">
      <c r="A29" s="111"/>
      <c r="B29" s="111"/>
      <c r="C29" s="111"/>
      <c r="D29" s="111"/>
      <c r="E29" s="111"/>
    </row>
    <row r="30" spans="1:5" x14ac:dyDescent="0.2">
      <c r="A30" s="111"/>
      <c r="B30" s="111"/>
      <c r="C30" s="111"/>
      <c r="D30" s="111"/>
      <c r="E30" s="111"/>
    </row>
    <row r="31" spans="1:5" x14ac:dyDescent="0.2">
      <c r="A31" s="111"/>
      <c r="B31" s="111"/>
      <c r="C31" s="111"/>
      <c r="D31" s="111"/>
      <c r="E31" s="111"/>
    </row>
    <row r="32" spans="1:5" x14ac:dyDescent="0.2">
      <c r="A32" s="111"/>
      <c r="B32" s="111"/>
      <c r="C32" s="111"/>
      <c r="D32" s="111"/>
      <c r="E32" s="111"/>
    </row>
    <row r="33" spans="1:5" x14ac:dyDescent="0.2">
      <c r="A33" s="111"/>
      <c r="B33" s="111"/>
      <c r="C33" s="111"/>
      <c r="D33" s="111"/>
      <c r="E33" s="111"/>
    </row>
    <row r="34" spans="1:5" x14ac:dyDescent="0.2">
      <c r="A34" s="111"/>
      <c r="B34" s="111"/>
      <c r="C34" s="111"/>
      <c r="D34" s="111"/>
      <c r="E34" s="111"/>
    </row>
    <row r="35" spans="1:5" x14ac:dyDescent="0.2">
      <c r="A35" s="111"/>
      <c r="B35" s="111"/>
      <c r="C35" s="111"/>
      <c r="D35" s="111"/>
      <c r="E35" s="111"/>
    </row>
    <row r="36" spans="1:5" x14ac:dyDescent="0.2">
      <c r="A36" s="111"/>
      <c r="B36" s="111"/>
      <c r="C36" s="111"/>
      <c r="D36" s="111"/>
      <c r="E36" s="111"/>
    </row>
    <row r="37" spans="1:5" x14ac:dyDescent="0.2">
      <c r="A37" s="111"/>
      <c r="B37" s="111"/>
      <c r="C37" s="111"/>
      <c r="D37" s="111"/>
      <c r="E37" s="111"/>
    </row>
    <row r="38" spans="1:5" x14ac:dyDescent="0.2">
      <c r="A38" s="111"/>
      <c r="B38" s="111"/>
      <c r="C38" s="111"/>
      <c r="D38" s="111"/>
      <c r="E38" s="111"/>
    </row>
    <row r="39" spans="1:5" x14ac:dyDescent="0.2">
      <c r="A39" s="111"/>
      <c r="B39" s="111"/>
      <c r="C39" s="111"/>
      <c r="D39" s="111"/>
      <c r="E39" s="111"/>
    </row>
    <row r="40" spans="1:5" ht="15" x14ac:dyDescent="0.2">
      <c r="A40" s="679" t="s">
        <v>359</v>
      </c>
      <c r="B40" s="679"/>
      <c r="C40" s="679"/>
      <c r="D40" s="679" t="s">
        <v>360</v>
      </c>
      <c r="E40" s="679"/>
    </row>
    <row r="41" spans="1:5" ht="50.25" customHeight="1" x14ac:dyDescent="0.2">
      <c r="A41" s="680"/>
      <c r="B41" s="680"/>
      <c r="C41" s="680"/>
      <c r="D41" s="681"/>
      <c r="E41" s="681"/>
    </row>
    <row r="42" spans="1:5" ht="15" x14ac:dyDescent="0.2">
      <c r="A42" s="682" t="s">
        <v>362</v>
      </c>
      <c r="B42" s="682"/>
      <c r="C42" s="682"/>
      <c r="D42" s="682" t="s">
        <v>377</v>
      </c>
      <c r="E42" s="682"/>
    </row>
    <row r="43" spans="1:5" ht="19.5" customHeight="1" x14ac:dyDescent="0.2">
      <c r="A43" s="683" t="s">
        <v>364</v>
      </c>
      <c r="B43" s="683"/>
      <c r="C43" s="683"/>
      <c r="D43" s="683" t="s">
        <v>378</v>
      </c>
      <c r="E43" s="683"/>
    </row>
    <row r="44" spans="1:5" ht="15" x14ac:dyDescent="0.2">
      <c r="A44" s="684" t="s">
        <v>361</v>
      </c>
      <c r="B44" s="685"/>
      <c r="C44" s="685"/>
      <c r="D44" s="685"/>
      <c r="E44" s="686"/>
    </row>
    <row r="45" spans="1:5" ht="39" customHeight="1" x14ac:dyDescent="0.2">
      <c r="A45" s="687"/>
      <c r="B45" s="688"/>
      <c r="C45" s="688"/>
      <c r="D45" s="688"/>
      <c r="E45" s="689"/>
    </row>
    <row r="46" spans="1:5" ht="15" x14ac:dyDescent="0.2">
      <c r="A46" s="690" t="s">
        <v>363</v>
      </c>
      <c r="B46" s="691"/>
      <c r="C46" s="691"/>
      <c r="D46" s="691"/>
      <c r="E46" s="692"/>
    </row>
    <row r="47" spans="1:5" x14ac:dyDescent="0.2">
      <c r="A47" s="676" t="s">
        <v>365</v>
      </c>
      <c r="B47" s="677"/>
      <c r="C47" s="677"/>
      <c r="D47" s="677"/>
      <c r="E47" s="678"/>
    </row>
  </sheetData>
  <sheetProtection password="E09B" sheet="1" objects="1" scenarios="1"/>
  <mergeCells count="31">
    <mergeCell ref="A47:E47"/>
    <mergeCell ref="A40:C40"/>
    <mergeCell ref="D40:E40"/>
    <mergeCell ref="A41:C41"/>
    <mergeCell ref="D41:E41"/>
    <mergeCell ref="A42:C42"/>
    <mergeCell ref="D42:E42"/>
    <mergeCell ref="A43:C43"/>
    <mergeCell ref="D43:E43"/>
    <mergeCell ref="A44:E44"/>
    <mergeCell ref="A45:E45"/>
    <mergeCell ref="A46:E46"/>
    <mergeCell ref="A24:B24"/>
    <mergeCell ref="D24:E24"/>
    <mergeCell ref="A25:B25"/>
    <mergeCell ref="D25:E25"/>
    <mergeCell ref="A26:B26"/>
    <mergeCell ref="D26:E26"/>
    <mergeCell ref="A21:B21"/>
    <mergeCell ref="D21:E21"/>
    <mergeCell ref="A22:B22"/>
    <mergeCell ref="D22:E22"/>
    <mergeCell ref="A23:B23"/>
    <mergeCell ref="D23:E23"/>
    <mergeCell ref="A20:B20"/>
    <mergeCell ref="D20:E20"/>
    <mergeCell ref="A1:B3"/>
    <mergeCell ref="C1:D2"/>
    <mergeCell ref="A17:E17"/>
    <mergeCell ref="A19:B19"/>
    <mergeCell ref="D19:E19"/>
  </mergeCells>
  <dataValidations count="1">
    <dataValidation allowBlank="1" showInputMessage="1" showErrorMessage="1" prompt="DIMAR-CÓDIGO DEL PROCESO-TIPO DE DOCUMENTO-CONSECUTIVO" sqref="WVM983047 WLQ983047 WBU983047 VRY983047 VIC983047 UYG983047 UOK983047 UEO983047 TUS983047 TKW983047 TBA983047 SRE983047 SHI983047 RXM983047 RNQ983047 RDU983047 QTY983047 QKC983047 QAG983047 PQK983047 PGO983047 OWS983047 OMW983047 ODA983047 NTE983047 NJI983047 MZM983047 MPQ983047 MFU983047 LVY983047 LMC983047 LCG983047 KSK983047 KIO983047 JYS983047 JOW983047 JFA983047 IVE983047 ILI983047 IBM983047 HRQ983047 HHU983047 GXY983047 GOC983047 GEG983047 FUK983047 FKO983047 FAS983047 EQW983047 EHA983047 DXE983047 DNI983047 DDM983047 CTQ983047 CJU983047 BZY983047 BQC983047 BGG983047 AWK983047 AMO983047 ACS983047 SW983047 JA983047 E983047 WVM917511 WLQ917511 WBU917511 VRY917511 VIC917511 UYG917511 UOK917511 UEO917511 TUS917511 TKW917511 TBA917511 SRE917511 SHI917511 RXM917511 RNQ917511 RDU917511 QTY917511 QKC917511 QAG917511 PQK917511 PGO917511 OWS917511 OMW917511 ODA917511 NTE917511 NJI917511 MZM917511 MPQ917511 MFU917511 LVY917511 LMC917511 LCG917511 KSK917511 KIO917511 JYS917511 JOW917511 JFA917511 IVE917511 ILI917511 IBM917511 HRQ917511 HHU917511 GXY917511 GOC917511 GEG917511 FUK917511 FKO917511 FAS917511 EQW917511 EHA917511 DXE917511 DNI917511 DDM917511 CTQ917511 CJU917511 BZY917511 BQC917511 BGG917511 AWK917511 AMO917511 ACS917511 SW917511 JA917511 E917511 WVM851975 WLQ851975 WBU851975 VRY851975 VIC851975 UYG851975 UOK851975 UEO851975 TUS851975 TKW851975 TBA851975 SRE851975 SHI851975 RXM851975 RNQ851975 RDU851975 QTY851975 QKC851975 QAG851975 PQK851975 PGO851975 OWS851975 OMW851975 ODA851975 NTE851975 NJI851975 MZM851975 MPQ851975 MFU851975 LVY851975 LMC851975 LCG851975 KSK851975 KIO851975 JYS851975 JOW851975 JFA851975 IVE851975 ILI851975 IBM851975 HRQ851975 HHU851975 GXY851975 GOC851975 GEG851975 FUK851975 FKO851975 FAS851975 EQW851975 EHA851975 DXE851975 DNI851975 DDM851975 CTQ851975 CJU851975 BZY851975 BQC851975 BGG851975 AWK851975 AMO851975 ACS851975 SW851975 JA851975 E851975 WVM786439 WLQ786439 WBU786439 VRY786439 VIC786439 UYG786439 UOK786439 UEO786439 TUS786439 TKW786439 TBA786439 SRE786439 SHI786439 RXM786439 RNQ786439 RDU786439 QTY786439 QKC786439 QAG786439 PQK786439 PGO786439 OWS786439 OMW786439 ODA786439 NTE786439 NJI786439 MZM786439 MPQ786439 MFU786439 LVY786439 LMC786439 LCG786439 KSK786439 KIO786439 JYS786439 JOW786439 JFA786439 IVE786439 ILI786439 IBM786439 HRQ786439 HHU786439 GXY786439 GOC786439 GEG786439 FUK786439 FKO786439 FAS786439 EQW786439 EHA786439 DXE786439 DNI786439 DDM786439 CTQ786439 CJU786439 BZY786439 BQC786439 BGG786439 AWK786439 AMO786439 ACS786439 SW786439 JA786439 E786439 WVM720903 WLQ720903 WBU720903 VRY720903 VIC720903 UYG720903 UOK720903 UEO720903 TUS720903 TKW720903 TBA720903 SRE720903 SHI720903 RXM720903 RNQ720903 RDU720903 QTY720903 QKC720903 QAG720903 PQK720903 PGO720903 OWS720903 OMW720903 ODA720903 NTE720903 NJI720903 MZM720903 MPQ720903 MFU720903 LVY720903 LMC720903 LCG720903 KSK720903 KIO720903 JYS720903 JOW720903 JFA720903 IVE720903 ILI720903 IBM720903 HRQ720903 HHU720903 GXY720903 GOC720903 GEG720903 FUK720903 FKO720903 FAS720903 EQW720903 EHA720903 DXE720903 DNI720903 DDM720903 CTQ720903 CJU720903 BZY720903 BQC720903 BGG720903 AWK720903 AMO720903 ACS720903 SW720903 JA720903 E720903 WVM655367 WLQ655367 WBU655367 VRY655367 VIC655367 UYG655367 UOK655367 UEO655367 TUS655367 TKW655367 TBA655367 SRE655367 SHI655367 RXM655367 RNQ655367 RDU655367 QTY655367 QKC655367 QAG655367 PQK655367 PGO655367 OWS655367 OMW655367 ODA655367 NTE655367 NJI655367 MZM655367 MPQ655367 MFU655367 LVY655367 LMC655367 LCG655367 KSK655367 KIO655367 JYS655367 JOW655367 JFA655367 IVE655367 ILI655367 IBM655367 HRQ655367 HHU655367 GXY655367 GOC655367 GEG655367 FUK655367 FKO655367 FAS655367 EQW655367 EHA655367 DXE655367 DNI655367 DDM655367 CTQ655367 CJU655367 BZY655367 BQC655367 BGG655367 AWK655367 AMO655367 ACS655367 SW655367 JA655367 E655367 WVM589831 WLQ589831 WBU589831 VRY589831 VIC589831 UYG589831 UOK589831 UEO589831 TUS589831 TKW589831 TBA589831 SRE589831 SHI589831 RXM589831 RNQ589831 RDU589831 QTY589831 QKC589831 QAG589831 PQK589831 PGO589831 OWS589831 OMW589831 ODA589831 NTE589831 NJI589831 MZM589831 MPQ589831 MFU589831 LVY589831 LMC589831 LCG589831 KSK589831 KIO589831 JYS589831 JOW589831 JFA589831 IVE589831 ILI589831 IBM589831 HRQ589831 HHU589831 GXY589831 GOC589831 GEG589831 FUK589831 FKO589831 FAS589831 EQW589831 EHA589831 DXE589831 DNI589831 DDM589831 CTQ589831 CJU589831 BZY589831 BQC589831 BGG589831 AWK589831 AMO589831 ACS589831 SW589831 JA589831 E589831 WVM524295 WLQ524295 WBU524295 VRY524295 VIC524295 UYG524295 UOK524295 UEO524295 TUS524295 TKW524295 TBA524295 SRE524295 SHI524295 RXM524295 RNQ524295 RDU524295 QTY524295 QKC524295 QAG524295 PQK524295 PGO524295 OWS524295 OMW524295 ODA524295 NTE524295 NJI524295 MZM524295 MPQ524295 MFU524295 LVY524295 LMC524295 LCG524295 KSK524295 KIO524295 JYS524295 JOW524295 JFA524295 IVE524295 ILI524295 IBM524295 HRQ524295 HHU524295 GXY524295 GOC524295 GEG524295 FUK524295 FKO524295 FAS524295 EQW524295 EHA524295 DXE524295 DNI524295 DDM524295 CTQ524295 CJU524295 BZY524295 BQC524295 BGG524295 AWK524295 AMO524295 ACS524295 SW524295 JA524295 E524295 WVM458759 WLQ458759 WBU458759 VRY458759 VIC458759 UYG458759 UOK458759 UEO458759 TUS458759 TKW458759 TBA458759 SRE458759 SHI458759 RXM458759 RNQ458759 RDU458759 QTY458759 QKC458759 QAG458759 PQK458759 PGO458759 OWS458759 OMW458759 ODA458759 NTE458759 NJI458759 MZM458759 MPQ458759 MFU458759 LVY458759 LMC458759 LCG458759 KSK458759 KIO458759 JYS458759 JOW458759 JFA458759 IVE458759 ILI458759 IBM458759 HRQ458759 HHU458759 GXY458759 GOC458759 GEG458759 FUK458759 FKO458759 FAS458759 EQW458759 EHA458759 DXE458759 DNI458759 DDM458759 CTQ458759 CJU458759 BZY458759 BQC458759 BGG458759 AWK458759 AMO458759 ACS458759 SW458759 JA458759 E458759 WVM393223 WLQ393223 WBU393223 VRY393223 VIC393223 UYG393223 UOK393223 UEO393223 TUS393223 TKW393223 TBA393223 SRE393223 SHI393223 RXM393223 RNQ393223 RDU393223 QTY393223 QKC393223 QAG393223 PQK393223 PGO393223 OWS393223 OMW393223 ODA393223 NTE393223 NJI393223 MZM393223 MPQ393223 MFU393223 LVY393223 LMC393223 LCG393223 KSK393223 KIO393223 JYS393223 JOW393223 JFA393223 IVE393223 ILI393223 IBM393223 HRQ393223 HHU393223 GXY393223 GOC393223 GEG393223 FUK393223 FKO393223 FAS393223 EQW393223 EHA393223 DXE393223 DNI393223 DDM393223 CTQ393223 CJU393223 BZY393223 BQC393223 BGG393223 AWK393223 AMO393223 ACS393223 SW393223 JA393223 E393223 WVM327687 WLQ327687 WBU327687 VRY327687 VIC327687 UYG327687 UOK327687 UEO327687 TUS327687 TKW327687 TBA327687 SRE327687 SHI327687 RXM327687 RNQ327687 RDU327687 QTY327687 QKC327687 QAG327687 PQK327687 PGO327687 OWS327687 OMW327687 ODA327687 NTE327687 NJI327687 MZM327687 MPQ327687 MFU327687 LVY327687 LMC327687 LCG327687 KSK327687 KIO327687 JYS327687 JOW327687 JFA327687 IVE327687 ILI327687 IBM327687 HRQ327687 HHU327687 GXY327687 GOC327687 GEG327687 FUK327687 FKO327687 FAS327687 EQW327687 EHA327687 DXE327687 DNI327687 DDM327687 CTQ327687 CJU327687 BZY327687 BQC327687 BGG327687 AWK327687 AMO327687 ACS327687 SW327687 JA327687 E327687 WVM262151 WLQ262151 WBU262151 VRY262151 VIC262151 UYG262151 UOK262151 UEO262151 TUS262151 TKW262151 TBA262151 SRE262151 SHI262151 RXM262151 RNQ262151 RDU262151 QTY262151 QKC262151 QAG262151 PQK262151 PGO262151 OWS262151 OMW262151 ODA262151 NTE262151 NJI262151 MZM262151 MPQ262151 MFU262151 LVY262151 LMC262151 LCG262151 KSK262151 KIO262151 JYS262151 JOW262151 JFA262151 IVE262151 ILI262151 IBM262151 HRQ262151 HHU262151 GXY262151 GOC262151 GEG262151 FUK262151 FKO262151 FAS262151 EQW262151 EHA262151 DXE262151 DNI262151 DDM262151 CTQ262151 CJU262151 BZY262151 BQC262151 BGG262151 AWK262151 AMO262151 ACS262151 SW262151 JA262151 E262151 WVM196615 WLQ196615 WBU196615 VRY196615 VIC196615 UYG196615 UOK196615 UEO196615 TUS196615 TKW196615 TBA196615 SRE196615 SHI196615 RXM196615 RNQ196615 RDU196615 QTY196615 QKC196615 QAG196615 PQK196615 PGO196615 OWS196615 OMW196615 ODA196615 NTE196615 NJI196615 MZM196615 MPQ196615 MFU196615 LVY196615 LMC196615 LCG196615 KSK196615 KIO196615 JYS196615 JOW196615 JFA196615 IVE196615 ILI196615 IBM196615 HRQ196615 HHU196615 GXY196615 GOC196615 GEG196615 FUK196615 FKO196615 FAS196615 EQW196615 EHA196615 DXE196615 DNI196615 DDM196615 CTQ196615 CJU196615 BZY196615 BQC196615 BGG196615 AWK196615 AMO196615 ACS196615 SW196615 JA196615 E196615 WVM131079 WLQ131079 WBU131079 VRY131079 VIC131079 UYG131079 UOK131079 UEO131079 TUS131079 TKW131079 TBA131079 SRE131079 SHI131079 RXM131079 RNQ131079 RDU131079 QTY131079 QKC131079 QAG131079 PQK131079 PGO131079 OWS131079 OMW131079 ODA131079 NTE131079 NJI131079 MZM131079 MPQ131079 MFU131079 LVY131079 LMC131079 LCG131079 KSK131079 KIO131079 JYS131079 JOW131079 JFA131079 IVE131079 ILI131079 IBM131079 HRQ131079 HHU131079 GXY131079 GOC131079 GEG131079 FUK131079 FKO131079 FAS131079 EQW131079 EHA131079 DXE131079 DNI131079 DDM131079 CTQ131079 CJU131079 BZY131079 BQC131079 BGG131079 AWK131079 AMO131079 ACS131079 SW131079 JA131079 E131079 WVM65543 WLQ65543 WBU65543 VRY65543 VIC65543 UYG65543 UOK65543 UEO65543 TUS65543 TKW65543 TBA65543 SRE65543 SHI65543 RXM65543 RNQ65543 RDU65543 QTY65543 QKC65543 QAG65543 PQK65543 PGO65543 OWS65543 OMW65543 ODA65543 NTE65543 NJI65543 MZM65543 MPQ65543 MFU65543 LVY65543 LMC65543 LCG65543 KSK65543 KIO65543 JYS65543 JOW65543 JFA65543 IVE65543 ILI65543 IBM65543 HRQ65543 HHU65543 GXY65543 GOC65543 GEG65543 FUK65543 FKO65543 FAS65543 EQW65543 EHA65543 DXE65543 DNI65543 DDM65543 CTQ65543 CJU65543 BZY65543 BQC65543 BGG65543 AWK65543 AMO65543 ACS65543 SW65543 JA65543 E65543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E1"/>
  </dataValidations>
  <pageMargins left="0.70866141732283472" right="0.70866141732283472" top="0.74803149606299213" bottom="0.74803149606299213" header="0.31496062992125984" footer="0.31496062992125984"/>
  <pageSetup scale="80" orientation="portrait" r:id="rId1"/>
  <drawing r:id="rId2"/>
  <legacyDrawing r:id="rId3"/>
  <oleObjects>
    <mc:AlternateContent xmlns:mc="http://schemas.openxmlformats.org/markup-compatibility/2006">
      <mc:Choice Requires="x14">
        <oleObject progId="PBrush" shapeId="4097" r:id="rId4">
          <objectPr defaultSize="0" autoPict="0" r:id="rId5">
            <anchor moveWithCells="1" sizeWithCells="1">
              <from>
                <xdr:col>0</xdr:col>
                <xdr:colOff>723900</xdr:colOff>
                <xdr:row>1</xdr:row>
                <xdr:rowOff>0</xdr:rowOff>
              </from>
              <to>
                <xdr:col>1</xdr:col>
                <xdr:colOff>533400</xdr:colOff>
                <xdr:row>2</xdr:row>
                <xdr:rowOff>228600</xdr:rowOff>
              </to>
            </anchor>
          </objectPr>
        </oleObject>
      </mc:Choice>
      <mc:Fallback>
        <oleObject progId="PBrush" shapeId="409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92D050"/>
  </sheetPr>
  <dimension ref="A1:E7"/>
  <sheetViews>
    <sheetView zoomScale="85" zoomScaleNormal="85" workbookViewId="0">
      <selection activeCell="C33" sqref="C33"/>
    </sheetView>
  </sheetViews>
  <sheetFormatPr baseColWidth="10" defaultColWidth="11.42578125" defaultRowHeight="15" x14ac:dyDescent="0.25"/>
  <cols>
    <col min="1" max="1" width="31" style="2" customWidth="1"/>
    <col min="2" max="2" width="27.5703125" style="2" customWidth="1"/>
    <col min="3" max="3" width="39.140625" style="2" customWidth="1"/>
    <col min="4" max="4" width="39.42578125" style="2" customWidth="1"/>
    <col min="5" max="5" width="47.85546875" style="2" customWidth="1"/>
    <col min="6" max="16384" width="11.42578125" style="2"/>
  </cols>
  <sheetData>
    <row r="1" spans="1:5" ht="33.75" customHeight="1" thickBot="1" x14ac:dyDescent="0.3">
      <c r="A1" s="693" t="s">
        <v>98</v>
      </c>
      <c r="B1" s="693"/>
      <c r="C1" s="693"/>
      <c r="D1" s="693"/>
      <c r="E1" s="693"/>
    </row>
    <row r="2" spans="1:5" s="3" customFormat="1" ht="111.75" customHeight="1" thickBot="1" x14ac:dyDescent="0.3">
      <c r="A2" s="78" t="s">
        <v>99</v>
      </c>
      <c r="B2" s="79" t="s">
        <v>105</v>
      </c>
      <c r="C2" s="79" t="s">
        <v>100</v>
      </c>
      <c r="D2" s="79" t="s">
        <v>106</v>
      </c>
      <c r="E2" s="80" t="s">
        <v>101</v>
      </c>
    </row>
    <row r="3" spans="1:5" ht="57.95" customHeight="1" x14ac:dyDescent="0.25">
      <c r="A3" s="74" t="s">
        <v>104</v>
      </c>
      <c r="B3" s="75">
        <v>1</v>
      </c>
      <c r="C3" s="75" t="s">
        <v>107</v>
      </c>
      <c r="D3" s="76" t="s">
        <v>228</v>
      </c>
      <c r="E3" s="77" t="s">
        <v>216</v>
      </c>
    </row>
    <row r="4" spans="1:5" ht="57.95" customHeight="1" x14ac:dyDescent="0.25">
      <c r="A4" s="68" t="s">
        <v>95</v>
      </c>
      <c r="B4" s="67">
        <v>2</v>
      </c>
      <c r="C4" s="67" t="s">
        <v>108</v>
      </c>
      <c r="D4" s="67" t="s">
        <v>220</v>
      </c>
      <c r="E4" s="69" t="s">
        <v>223</v>
      </c>
    </row>
    <row r="5" spans="1:5" ht="57.95" customHeight="1" x14ac:dyDescent="0.25">
      <c r="A5" s="68" t="s">
        <v>332</v>
      </c>
      <c r="B5" s="67">
        <v>3</v>
      </c>
      <c r="C5" s="67" t="s">
        <v>109</v>
      </c>
      <c r="D5" s="67" t="s">
        <v>221</v>
      </c>
      <c r="E5" s="69" t="s">
        <v>219</v>
      </c>
    </row>
    <row r="6" spans="1:5" ht="57.95" customHeight="1" x14ac:dyDescent="0.25">
      <c r="A6" s="68" t="s">
        <v>97</v>
      </c>
      <c r="B6" s="67">
        <v>4</v>
      </c>
      <c r="C6" s="67" t="s">
        <v>110</v>
      </c>
      <c r="D6" s="67" t="s">
        <v>222</v>
      </c>
      <c r="E6" s="69" t="s">
        <v>206</v>
      </c>
    </row>
    <row r="7" spans="1:5" ht="57.95" customHeight="1" thickBot="1" x14ac:dyDescent="0.3">
      <c r="A7" s="70" t="s">
        <v>205</v>
      </c>
      <c r="B7" s="71">
        <v>5</v>
      </c>
      <c r="C7" s="71" t="s">
        <v>111</v>
      </c>
      <c r="D7" s="72" t="s">
        <v>227</v>
      </c>
      <c r="E7" s="73" t="s">
        <v>217</v>
      </c>
    </row>
  </sheetData>
  <mergeCells count="1">
    <mergeCell ref="A1:E1"/>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92D050"/>
  </sheetPr>
  <dimension ref="A1:K23"/>
  <sheetViews>
    <sheetView zoomScale="85" zoomScaleNormal="85" workbookViewId="0">
      <selection activeCell="C33" sqref="C33"/>
    </sheetView>
  </sheetViews>
  <sheetFormatPr baseColWidth="10" defaultColWidth="11.42578125" defaultRowHeight="15" x14ac:dyDescent="0.25"/>
  <cols>
    <col min="1" max="1" width="18.5703125" style="1" customWidth="1"/>
    <col min="2" max="2" width="20.28515625" style="1" customWidth="1"/>
    <col min="3" max="3" width="25" style="1" customWidth="1"/>
    <col min="4" max="5" width="35.7109375" style="1" customWidth="1"/>
    <col min="6" max="6" width="27.7109375" style="1" customWidth="1"/>
    <col min="7" max="7" width="29.7109375" style="1" customWidth="1"/>
    <col min="8" max="9" width="35.7109375" style="1" customWidth="1"/>
    <col min="10" max="10" width="24.5703125" style="1" customWidth="1"/>
    <col min="11" max="16384" width="11.42578125" style="1"/>
  </cols>
  <sheetData>
    <row r="1" spans="1:11" ht="51" customHeight="1" x14ac:dyDescent="0.25">
      <c r="A1" s="694" t="s">
        <v>331</v>
      </c>
      <c r="B1" s="694"/>
      <c r="C1" s="694"/>
      <c r="D1" s="694"/>
      <c r="E1" s="694"/>
      <c r="F1" s="694"/>
      <c r="G1" s="694"/>
      <c r="H1" s="694"/>
      <c r="I1" s="694"/>
      <c r="J1" s="694"/>
    </row>
    <row r="2" spans="1:11" s="105" customFormat="1" ht="34.5" customHeight="1" x14ac:dyDescent="0.25">
      <c r="A2" s="104" t="s">
        <v>99</v>
      </c>
      <c r="B2" s="104" t="s">
        <v>105</v>
      </c>
      <c r="C2" s="104" t="s">
        <v>117</v>
      </c>
      <c r="D2" s="104" t="s">
        <v>256</v>
      </c>
      <c r="E2" s="104" t="s">
        <v>156</v>
      </c>
      <c r="F2" s="104" t="s">
        <v>261</v>
      </c>
      <c r="G2" s="104" t="s">
        <v>120</v>
      </c>
      <c r="H2" s="104" t="s">
        <v>121</v>
      </c>
      <c r="I2" s="104" t="s">
        <v>116</v>
      </c>
      <c r="J2" s="104" t="s">
        <v>102</v>
      </c>
    </row>
    <row r="3" spans="1:11" ht="60" x14ac:dyDescent="0.25">
      <c r="A3" s="100" t="s">
        <v>112</v>
      </c>
      <c r="B3" s="101">
        <v>1</v>
      </c>
      <c r="C3" s="101" t="s">
        <v>140</v>
      </c>
      <c r="D3" s="101" t="s">
        <v>131</v>
      </c>
      <c r="E3" s="101" t="s">
        <v>136</v>
      </c>
      <c r="F3" s="101" t="s">
        <v>262</v>
      </c>
      <c r="G3" s="102" t="s">
        <v>259</v>
      </c>
      <c r="H3" s="102" t="s">
        <v>143</v>
      </c>
      <c r="I3" s="102" t="s">
        <v>122</v>
      </c>
      <c r="J3" s="103" t="s">
        <v>267</v>
      </c>
    </row>
    <row r="4" spans="1:11" ht="60" x14ac:dyDescent="0.25">
      <c r="A4" s="100" t="s">
        <v>113</v>
      </c>
      <c r="B4" s="101">
        <v>2</v>
      </c>
      <c r="C4" s="101" t="s">
        <v>128</v>
      </c>
      <c r="D4" s="101" t="s">
        <v>132</v>
      </c>
      <c r="E4" s="101" t="s">
        <v>135</v>
      </c>
      <c r="F4" s="101" t="s">
        <v>263</v>
      </c>
      <c r="G4" s="102" t="s">
        <v>258</v>
      </c>
      <c r="H4" s="102" t="s">
        <v>271</v>
      </c>
      <c r="I4" s="102" t="s">
        <v>123</v>
      </c>
      <c r="J4" s="103" t="s">
        <v>252</v>
      </c>
    </row>
    <row r="5" spans="1:11" ht="60" x14ac:dyDescent="0.25">
      <c r="A5" s="100" t="s">
        <v>96</v>
      </c>
      <c r="B5" s="101">
        <v>3</v>
      </c>
      <c r="C5" s="101" t="s">
        <v>129</v>
      </c>
      <c r="D5" s="101" t="s">
        <v>134</v>
      </c>
      <c r="E5" s="101" t="s">
        <v>137</v>
      </c>
      <c r="F5" s="101" t="s">
        <v>264</v>
      </c>
      <c r="G5" s="102" t="s">
        <v>260</v>
      </c>
      <c r="H5" s="102" t="s">
        <v>272</v>
      </c>
      <c r="I5" s="102" t="s">
        <v>124</v>
      </c>
      <c r="J5" s="103" t="s">
        <v>253</v>
      </c>
    </row>
    <row r="6" spans="1:11" ht="51" customHeight="1" x14ac:dyDescent="0.25">
      <c r="A6" s="100" t="s">
        <v>114</v>
      </c>
      <c r="B6" s="101">
        <v>4</v>
      </c>
      <c r="C6" s="101" t="s">
        <v>130</v>
      </c>
      <c r="D6" s="101" t="s">
        <v>257</v>
      </c>
      <c r="E6" s="101" t="s">
        <v>138</v>
      </c>
      <c r="F6" s="101" t="s">
        <v>265</v>
      </c>
      <c r="G6" s="102" t="s">
        <v>141</v>
      </c>
      <c r="H6" s="102" t="s">
        <v>273</v>
      </c>
      <c r="I6" s="102" t="s">
        <v>125</v>
      </c>
      <c r="J6" s="103" t="s">
        <v>254</v>
      </c>
    </row>
    <row r="7" spans="1:11" ht="59.25" customHeight="1" x14ac:dyDescent="0.25">
      <c r="A7" s="100" t="s">
        <v>115</v>
      </c>
      <c r="B7" s="101">
        <v>5</v>
      </c>
      <c r="C7" s="101" t="s">
        <v>127</v>
      </c>
      <c r="D7" s="101" t="s">
        <v>133</v>
      </c>
      <c r="E7" s="101" t="s">
        <v>139</v>
      </c>
      <c r="F7" s="101" t="s">
        <v>266</v>
      </c>
      <c r="G7" s="102" t="s">
        <v>142</v>
      </c>
      <c r="H7" s="102" t="s">
        <v>274</v>
      </c>
      <c r="I7" s="102" t="s">
        <v>126</v>
      </c>
      <c r="J7" s="103" t="s">
        <v>255</v>
      </c>
    </row>
    <row r="9" spans="1:11" ht="30" x14ac:dyDescent="0.25">
      <c r="I9" s="1" t="s">
        <v>268</v>
      </c>
      <c r="J9" s="1" t="s">
        <v>269</v>
      </c>
      <c r="K9" s="1" t="s">
        <v>270</v>
      </c>
    </row>
    <row r="10" spans="1:11" x14ac:dyDescent="0.25">
      <c r="B10" s="1">
        <v>500</v>
      </c>
      <c r="C10" s="36">
        <f>560000*500</f>
        <v>280000000</v>
      </c>
      <c r="G10" s="35"/>
      <c r="H10" s="37">
        <v>0.2</v>
      </c>
      <c r="I10" s="1">
        <f>+$I$14*H10</f>
        <v>166.4</v>
      </c>
      <c r="J10" s="1">
        <f>I10+300</f>
        <v>466.4</v>
      </c>
      <c r="K10" s="1">
        <f>+$J$14*H10</f>
        <v>226.4</v>
      </c>
    </row>
    <row r="11" spans="1:11" x14ac:dyDescent="0.25">
      <c r="B11" s="1">
        <v>1000</v>
      </c>
      <c r="C11" s="36">
        <f>560000*1000</f>
        <v>560000000</v>
      </c>
      <c r="G11" s="35"/>
      <c r="H11" s="37">
        <v>0.4</v>
      </c>
      <c r="I11" s="1">
        <f>+$I$14*H11</f>
        <v>332.8</v>
      </c>
      <c r="J11" s="1">
        <f>I11+300</f>
        <v>632.79999999999995</v>
      </c>
      <c r="K11" s="1">
        <f>+$J$14*H11</f>
        <v>452.8</v>
      </c>
    </row>
    <row r="12" spans="1:11" x14ac:dyDescent="0.25">
      <c r="B12" s="1">
        <v>1500</v>
      </c>
      <c r="C12" s="36">
        <f>560000*1500</f>
        <v>840000000</v>
      </c>
      <c r="G12" s="35"/>
      <c r="H12" s="37">
        <v>0.6</v>
      </c>
      <c r="I12" s="1">
        <f>+$I$14*H12</f>
        <v>499.2</v>
      </c>
      <c r="J12" s="1">
        <f>I12+300</f>
        <v>799.2</v>
      </c>
      <c r="K12" s="1">
        <f>+$J$14*H12</f>
        <v>679.19999999999993</v>
      </c>
    </row>
    <row r="13" spans="1:11" x14ac:dyDescent="0.25">
      <c r="B13" s="1">
        <v>2000</v>
      </c>
      <c r="C13" s="36">
        <f>560000*2000</f>
        <v>1120000000</v>
      </c>
      <c r="G13" s="35"/>
      <c r="H13" s="37">
        <v>0.8</v>
      </c>
      <c r="I13" s="1">
        <f>+$I$14*H13</f>
        <v>665.6</v>
      </c>
      <c r="J13" s="1">
        <f>I13+300</f>
        <v>965.6</v>
      </c>
      <c r="K13" s="1">
        <f>+$J$14*H13</f>
        <v>905.6</v>
      </c>
    </row>
    <row r="14" spans="1:11" x14ac:dyDescent="0.25">
      <c r="C14" s="36"/>
      <c r="G14" s="35"/>
      <c r="H14" s="37">
        <v>1</v>
      </c>
      <c r="I14" s="1">
        <v>832</v>
      </c>
      <c r="J14" s="1">
        <f>I14+300</f>
        <v>1132</v>
      </c>
      <c r="K14" s="1">
        <f>+$J$14*H14</f>
        <v>1132</v>
      </c>
    </row>
    <row r="16" spans="1:11" ht="25.5" x14ac:dyDescent="0.25">
      <c r="A16" s="26" t="s">
        <v>88</v>
      </c>
      <c r="B16" s="26" t="s">
        <v>119</v>
      </c>
      <c r="C16" s="26" t="s">
        <v>146</v>
      </c>
      <c r="D16" s="27" t="s">
        <v>3</v>
      </c>
      <c r="E16" s="27" t="s">
        <v>83</v>
      </c>
      <c r="F16" s="29"/>
    </row>
    <row r="17" spans="1:6" x14ac:dyDescent="0.25">
      <c r="A17" s="26" t="s">
        <v>87</v>
      </c>
      <c r="B17" s="26" t="s">
        <v>117</v>
      </c>
      <c r="C17" s="26" t="s">
        <v>145</v>
      </c>
      <c r="D17" s="26" t="s">
        <v>2</v>
      </c>
      <c r="E17" s="27" t="s">
        <v>84</v>
      </c>
      <c r="F17" s="29"/>
    </row>
    <row r="18" spans="1:6" ht="25.5" x14ac:dyDescent="0.25">
      <c r="A18" s="26" t="s">
        <v>86</v>
      </c>
      <c r="B18" s="26" t="s">
        <v>118</v>
      </c>
      <c r="C18" s="28"/>
      <c r="D18" s="26" t="s">
        <v>147</v>
      </c>
      <c r="E18" s="29"/>
      <c r="F18" s="29"/>
    </row>
    <row r="19" spans="1:6" ht="25.5" x14ac:dyDescent="0.25">
      <c r="A19" s="26" t="s">
        <v>89</v>
      </c>
      <c r="B19" s="26" t="s">
        <v>154</v>
      </c>
      <c r="C19" s="28"/>
      <c r="D19" s="30"/>
      <c r="E19" s="29"/>
      <c r="F19" s="29"/>
    </row>
    <row r="20" spans="1:6" ht="25.5" x14ac:dyDescent="0.25">
      <c r="A20" s="26" t="s">
        <v>90</v>
      </c>
      <c r="B20" s="26" t="s">
        <v>116</v>
      </c>
      <c r="C20" s="28"/>
      <c r="D20" s="28"/>
      <c r="E20" s="31"/>
      <c r="F20" s="31"/>
    </row>
    <row r="21" spans="1:6" ht="51" x14ac:dyDescent="0.25">
      <c r="A21" s="26" t="s">
        <v>91</v>
      </c>
      <c r="B21" s="26" t="s">
        <v>120</v>
      </c>
      <c r="C21" s="28"/>
      <c r="D21" s="28"/>
      <c r="E21" s="31"/>
      <c r="F21" s="31"/>
    </row>
    <row r="22" spans="1:6" x14ac:dyDescent="0.25">
      <c r="A22" s="26" t="s">
        <v>187</v>
      </c>
      <c r="B22" s="26" t="s">
        <v>121</v>
      </c>
      <c r="C22" s="28"/>
      <c r="D22" s="28"/>
      <c r="E22" s="31"/>
      <c r="F22" s="31"/>
    </row>
    <row r="23" spans="1:6" ht="25.5" x14ac:dyDescent="0.25">
      <c r="A23" s="32" t="s">
        <v>188</v>
      </c>
      <c r="B23" s="33"/>
      <c r="C23" s="33"/>
      <c r="D23" s="33"/>
      <c r="E23" s="34"/>
      <c r="F23" s="34"/>
    </row>
  </sheetData>
  <mergeCells count="1">
    <mergeCell ref="A1:J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34"/>
  <sheetViews>
    <sheetView workbookViewId="0">
      <selection activeCell="C33" sqref="C33"/>
    </sheetView>
  </sheetViews>
  <sheetFormatPr baseColWidth="10" defaultRowHeight="15" x14ac:dyDescent="0.25"/>
  <cols>
    <col min="1" max="1" width="14.85546875" style="59" customWidth="1"/>
    <col min="2" max="2" width="11.42578125" style="59"/>
    <col min="3" max="3" width="15.140625" style="60" customWidth="1"/>
    <col min="4" max="4" width="14.42578125" style="61" customWidth="1"/>
    <col min="5" max="5" width="6" customWidth="1"/>
    <col min="6" max="7" width="6.28515625" customWidth="1"/>
    <col min="8" max="8" width="4.140625" customWidth="1"/>
    <col min="9" max="9" width="23.5703125" customWidth="1"/>
    <col min="10" max="14" width="15.7109375" customWidth="1"/>
    <col min="15" max="15" width="5.85546875" customWidth="1"/>
    <col min="16" max="16" width="21.5703125" customWidth="1"/>
    <col min="17" max="17" width="37" customWidth="1"/>
  </cols>
  <sheetData>
    <row r="1" spans="1:17" s="48" customFormat="1" ht="43.5" customHeight="1" x14ac:dyDescent="0.25">
      <c r="A1" s="45" t="s">
        <v>2</v>
      </c>
      <c r="B1" s="45" t="s">
        <v>3</v>
      </c>
      <c r="C1" s="46" t="s">
        <v>289</v>
      </c>
      <c r="D1" s="47" t="s">
        <v>10</v>
      </c>
    </row>
    <row r="2" spans="1:17" x14ac:dyDescent="0.25">
      <c r="A2" s="49">
        <v>1</v>
      </c>
      <c r="B2" s="49" t="s">
        <v>231</v>
      </c>
      <c r="C2" s="50" t="str">
        <f t="shared" ref="C2:C7" si="0">CONCATENATE(A2,B2)</f>
        <v>11</v>
      </c>
      <c r="D2" s="51" t="s">
        <v>160</v>
      </c>
    </row>
    <row r="3" spans="1:17" x14ac:dyDescent="0.25">
      <c r="A3" s="49">
        <v>1</v>
      </c>
      <c r="B3" s="49" t="s">
        <v>232</v>
      </c>
      <c r="C3" s="50" t="str">
        <f t="shared" si="0"/>
        <v>12</v>
      </c>
      <c r="D3" s="51" t="s">
        <v>160</v>
      </c>
    </row>
    <row r="4" spans="1:17" x14ac:dyDescent="0.25">
      <c r="A4" s="49">
        <v>1</v>
      </c>
      <c r="B4" s="49" t="s">
        <v>233</v>
      </c>
      <c r="C4" s="50" t="str">
        <f t="shared" si="0"/>
        <v>13</v>
      </c>
      <c r="D4" s="52" t="s">
        <v>161</v>
      </c>
    </row>
    <row r="5" spans="1:17" x14ac:dyDescent="0.25">
      <c r="A5" s="49">
        <v>1</v>
      </c>
      <c r="B5" s="49" t="s">
        <v>234</v>
      </c>
      <c r="C5" s="50" t="str">
        <f t="shared" si="0"/>
        <v>14</v>
      </c>
      <c r="D5" s="53" t="s">
        <v>162</v>
      </c>
      <c r="E5" s="42"/>
      <c r="F5" s="42"/>
      <c r="G5" s="42"/>
      <c r="H5" s="42"/>
      <c r="I5" s="42"/>
      <c r="P5" s="64" t="s">
        <v>302</v>
      </c>
      <c r="Q5" s="64" t="s">
        <v>9</v>
      </c>
    </row>
    <row r="6" spans="1:17" ht="21.75" customHeight="1" x14ac:dyDescent="0.25">
      <c r="A6" s="49">
        <v>1</v>
      </c>
      <c r="B6" s="49" t="s">
        <v>235</v>
      </c>
      <c r="C6" s="50" t="str">
        <f t="shared" si="0"/>
        <v>15</v>
      </c>
      <c r="D6" s="53" t="s">
        <v>162</v>
      </c>
      <c r="E6" s="43"/>
      <c r="F6" s="42"/>
      <c r="G6" s="42"/>
      <c r="H6" s="42"/>
      <c r="I6" s="42"/>
      <c r="P6" s="63" t="s">
        <v>296</v>
      </c>
      <c r="Q6" s="63" t="s">
        <v>155</v>
      </c>
    </row>
    <row r="7" spans="1:17" ht="21.75" customHeight="1" x14ac:dyDescent="0.25">
      <c r="A7" s="49">
        <v>2</v>
      </c>
      <c r="B7" s="49" t="s">
        <v>231</v>
      </c>
      <c r="C7" s="50" t="str">
        <f t="shared" si="0"/>
        <v>21</v>
      </c>
      <c r="D7" s="54" t="s">
        <v>160</v>
      </c>
      <c r="E7" s="43"/>
      <c r="F7" s="42"/>
      <c r="G7" s="42"/>
      <c r="H7" s="42"/>
      <c r="I7" s="42"/>
      <c r="P7" s="63" t="s">
        <v>297</v>
      </c>
      <c r="Q7" s="63" t="s">
        <v>300</v>
      </c>
    </row>
    <row r="8" spans="1:17" ht="21.75" customHeight="1" x14ac:dyDescent="0.25">
      <c r="A8" s="49">
        <v>2</v>
      </c>
      <c r="B8" s="49" t="s">
        <v>232</v>
      </c>
      <c r="C8" s="50" t="str">
        <f t="shared" ref="C8:C26" si="1">CONCATENATE(A8,B8)</f>
        <v>22</v>
      </c>
      <c r="D8" s="54" t="s">
        <v>160</v>
      </c>
      <c r="E8" s="43"/>
      <c r="F8" s="42"/>
      <c r="G8" s="42"/>
      <c r="H8" s="42"/>
      <c r="I8" s="42"/>
      <c r="P8" s="63" t="s">
        <v>298</v>
      </c>
      <c r="Q8" s="63" t="s">
        <v>301</v>
      </c>
    </row>
    <row r="9" spans="1:17" ht="21.75" customHeight="1" x14ac:dyDescent="0.25">
      <c r="A9" s="49">
        <v>2</v>
      </c>
      <c r="B9" s="49" t="s">
        <v>233</v>
      </c>
      <c r="C9" s="50" t="str">
        <f t="shared" si="1"/>
        <v>23</v>
      </c>
      <c r="D9" s="55" t="s">
        <v>161</v>
      </c>
      <c r="E9" s="43"/>
      <c r="F9" s="42"/>
      <c r="G9" s="42"/>
      <c r="H9" s="42"/>
      <c r="I9" s="42"/>
      <c r="P9" s="63" t="s">
        <v>299</v>
      </c>
      <c r="Q9" s="63" t="s">
        <v>301</v>
      </c>
    </row>
    <row r="10" spans="1:17" ht="21.75" customHeight="1" x14ac:dyDescent="0.25">
      <c r="A10" s="49">
        <v>2</v>
      </c>
      <c r="B10" s="49" t="s">
        <v>234</v>
      </c>
      <c r="C10" s="50" t="str">
        <f t="shared" si="1"/>
        <v>24</v>
      </c>
      <c r="D10" s="53" t="s">
        <v>162</v>
      </c>
      <c r="E10" s="43"/>
      <c r="F10" s="42"/>
      <c r="G10" s="42"/>
      <c r="H10" s="42"/>
      <c r="I10" s="42"/>
    </row>
    <row r="11" spans="1:17" x14ac:dyDescent="0.25">
      <c r="A11" s="49">
        <v>2</v>
      </c>
      <c r="B11" s="49" t="s">
        <v>235</v>
      </c>
      <c r="C11" s="50" t="str">
        <f t="shared" si="1"/>
        <v>25</v>
      </c>
      <c r="D11" s="56" t="s">
        <v>163</v>
      </c>
      <c r="E11" s="42"/>
      <c r="F11" s="44"/>
      <c r="G11" s="44"/>
      <c r="H11" s="42"/>
      <c r="I11" s="42"/>
    </row>
    <row r="12" spans="1:17" ht="19.5" x14ac:dyDescent="0.3">
      <c r="A12" s="49">
        <v>3</v>
      </c>
      <c r="B12" s="49" t="s">
        <v>231</v>
      </c>
      <c r="C12" s="50" t="str">
        <f t="shared" si="1"/>
        <v>31</v>
      </c>
      <c r="D12" s="51" t="s">
        <v>160</v>
      </c>
      <c r="I12" s="12" t="s">
        <v>236</v>
      </c>
    </row>
    <row r="13" spans="1:17" ht="19.5" x14ac:dyDescent="0.3">
      <c r="A13" s="49">
        <v>3</v>
      </c>
      <c r="B13" s="49" t="s">
        <v>232</v>
      </c>
      <c r="C13" s="50" t="str">
        <f t="shared" si="1"/>
        <v>32</v>
      </c>
      <c r="D13" s="52" t="s">
        <v>161</v>
      </c>
      <c r="H13" s="4"/>
      <c r="J13" s="12"/>
      <c r="K13" s="12"/>
      <c r="L13" s="12"/>
      <c r="M13" s="12"/>
      <c r="N13" s="12"/>
    </row>
    <row r="14" spans="1:17" ht="15.75" thickBot="1" x14ac:dyDescent="0.3">
      <c r="A14" s="49">
        <v>3</v>
      </c>
      <c r="B14" s="49" t="s">
        <v>233</v>
      </c>
      <c r="C14" s="50" t="str">
        <f t="shared" si="1"/>
        <v>33</v>
      </c>
      <c r="D14" s="57" t="s">
        <v>162</v>
      </c>
      <c r="H14" s="4"/>
      <c r="I14" s="4"/>
      <c r="J14" s="4"/>
      <c r="K14" s="4"/>
      <c r="L14" s="4"/>
      <c r="M14" s="4"/>
      <c r="N14" s="4"/>
    </row>
    <row r="15" spans="1:17" ht="17.25" thickTop="1" thickBot="1" x14ac:dyDescent="0.3">
      <c r="A15" s="49">
        <v>3</v>
      </c>
      <c r="B15" s="49" t="s">
        <v>234</v>
      </c>
      <c r="C15" s="50" t="str">
        <f t="shared" si="1"/>
        <v>34</v>
      </c>
      <c r="D15" s="58" t="s">
        <v>163</v>
      </c>
      <c r="H15" s="5"/>
      <c r="I15" s="695" t="s">
        <v>2</v>
      </c>
      <c r="J15" s="696" t="s">
        <v>3</v>
      </c>
      <c r="K15" s="696"/>
      <c r="L15" s="696"/>
      <c r="M15" s="696"/>
      <c r="N15" s="696"/>
    </row>
    <row r="16" spans="1:17" ht="27" thickTop="1" thickBot="1" x14ac:dyDescent="0.3">
      <c r="A16" s="49">
        <v>3</v>
      </c>
      <c r="B16" s="49" t="s">
        <v>235</v>
      </c>
      <c r="C16" s="50" t="str">
        <f t="shared" si="1"/>
        <v>35</v>
      </c>
      <c r="D16" s="58" t="s">
        <v>163</v>
      </c>
      <c r="H16" s="5"/>
      <c r="I16" s="695"/>
      <c r="J16" s="13" t="s">
        <v>237</v>
      </c>
      <c r="K16" s="13" t="s">
        <v>238</v>
      </c>
      <c r="L16" s="13" t="s">
        <v>239</v>
      </c>
      <c r="M16" s="13" t="s">
        <v>240</v>
      </c>
      <c r="N16" s="13" t="s">
        <v>241</v>
      </c>
    </row>
    <row r="17" spans="1:14" ht="17.25" thickTop="1" thickBot="1" x14ac:dyDescent="0.3">
      <c r="A17" s="49">
        <v>4</v>
      </c>
      <c r="B17" s="49" t="s">
        <v>231</v>
      </c>
      <c r="C17" s="50" t="str">
        <f t="shared" si="1"/>
        <v>41</v>
      </c>
      <c r="D17" s="52" t="s">
        <v>161</v>
      </c>
      <c r="H17" s="5"/>
      <c r="I17" s="14" t="s">
        <v>242</v>
      </c>
      <c r="J17" s="24" t="s">
        <v>243</v>
      </c>
      <c r="K17" s="24" t="s">
        <v>243</v>
      </c>
      <c r="L17" s="15" t="s">
        <v>244</v>
      </c>
      <c r="M17" s="16" t="s">
        <v>245</v>
      </c>
      <c r="N17" s="16" t="s">
        <v>245</v>
      </c>
    </row>
    <row r="18" spans="1:14" ht="17.25" customHeight="1" thickTop="1" thickBot="1" x14ac:dyDescent="0.3">
      <c r="A18" s="49">
        <v>4</v>
      </c>
      <c r="B18" s="49" t="s">
        <v>232</v>
      </c>
      <c r="C18" s="50" t="str">
        <f t="shared" si="1"/>
        <v>42</v>
      </c>
      <c r="D18" s="57" t="s">
        <v>162</v>
      </c>
      <c r="H18" s="5"/>
      <c r="I18" s="14" t="s">
        <v>246</v>
      </c>
      <c r="J18" s="24" t="s">
        <v>243</v>
      </c>
      <c r="K18" s="24" t="s">
        <v>243</v>
      </c>
      <c r="L18" s="15" t="s">
        <v>244</v>
      </c>
      <c r="M18" s="16" t="s">
        <v>245</v>
      </c>
      <c r="N18" s="17" t="s">
        <v>291</v>
      </c>
    </row>
    <row r="19" spans="1:14" ht="16.5" thickTop="1" thickBot="1" x14ac:dyDescent="0.3">
      <c r="A19" s="49">
        <v>4</v>
      </c>
      <c r="B19" s="49" t="s">
        <v>233</v>
      </c>
      <c r="C19" s="50" t="str">
        <f t="shared" si="1"/>
        <v>43</v>
      </c>
      <c r="D19" s="57" t="s">
        <v>162</v>
      </c>
      <c r="H19" s="4"/>
      <c r="I19" s="20" t="s">
        <v>251</v>
      </c>
      <c r="J19" s="25" t="s">
        <v>243</v>
      </c>
      <c r="K19" s="21" t="s">
        <v>247</v>
      </c>
      <c r="L19" s="22" t="s">
        <v>248</v>
      </c>
      <c r="M19" s="23" t="s">
        <v>291</v>
      </c>
      <c r="N19" s="23" t="s">
        <v>291</v>
      </c>
    </row>
    <row r="20" spans="1:14" ht="16.5" thickTop="1" thickBot="1" x14ac:dyDescent="0.3">
      <c r="A20" s="49">
        <v>4</v>
      </c>
      <c r="B20" s="49" t="s">
        <v>234</v>
      </c>
      <c r="C20" s="50" t="str">
        <f t="shared" si="1"/>
        <v>44</v>
      </c>
      <c r="D20" s="58" t="s">
        <v>163</v>
      </c>
      <c r="H20" s="4"/>
      <c r="I20" s="14" t="s">
        <v>249</v>
      </c>
      <c r="J20" s="15" t="s">
        <v>247</v>
      </c>
      <c r="K20" s="16" t="s">
        <v>245</v>
      </c>
      <c r="L20" s="16" t="s">
        <v>248</v>
      </c>
      <c r="M20" s="17" t="s">
        <v>291</v>
      </c>
      <c r="N20" s="17" t="s">
        <v>291</v>
      </c>
    </row>
    <row r="21" spans="1:14" ht="16.5" thickTop="1" thickBot="1" x14ac:dyDescent="0.3">
      <c r="A21" s="49">
        <v>4</v>
      </c>
      <c r="B21" s="49" t="s">
        <v>235</v>
      </c>
      <c r="C21" s="50" t="str">
        <f t="shared" si="1"/>
        <v>45</v>
      </c>
      <c r="D21" s="58" t="s">
        <v>163</v>
      </c>
      <c r="H21" s="6"/>
      <c r="I21" s="14" t="s">
        <v>250</v>
      </c>
      <c r="J21" s="16" t="s">
        <v>245</v>
      </c>
      <c r="K21" s="16" t="s">
        <v>245</v>
      </c>
      <c r="L21" s="17" t="s">
        <v>291</v>
      </c>
      <c r="M21" s="17" t="s">
        <v>291</v>
      </c>
      <c r="N21" s="17" t="s">
        <v>291</v>
      </c>
    </row>
    <row r="22" spans="1:14" ht="16.5" customHeight="1" thickTop="1" x14ac:dyDescent="0.25">
      <c r="A22" s="49" t="s">
        <v>235</v>
      </c>
      <c r="B22" s="49" t="s">
        <v>231</v>
      </c>
      <c r="C22" s="50" t="str">
        <f t="shared" si="1"/>
        <v>51</v>
      </c>
      <c r="D22" s="57" t="s">
        <v>162</v>
      </c>
      <c r="H22" s="7"/>
    </row>
    <row r="23" spans="1:14" ht="16.5" customHeight="1" x14ac:dyDescent="0.25">
      <c r="A23" s="49" t="s">
        <v>235</v>
      </c>
      <c r="B23" s="49" t="s">
        <v>232</v>
      </c>
      <c r="C23" s="50" t="str">
        <f t="shared" si="1"/>
        <v>52</v>
      </c>
      <c r="D23" s="57" t="s">
        <v>162</v>
      </c>
      <c r="H23" s="8"/>
      <c r="I23" s="18"/>
      <c r="J23" s="18"/>
      <c r="K23" s="18"/>
      <c r="L23" s="18"/>
      <c r="M23" s="18"/>
      <c r="N23" s="18"/>
    </row>
    <row r="24" spans="1:14" x14ac:dyDescent="0.25">
      <c r="A24" s="49" t="s">
        <v>235</v>
      </c>
      <c r="B24" s="49" t="s">
        <v>233</v>
      </c>
      <c r="C24" s="50" t="str">
        <f t="shared" si="1"/>
        <v>53</v>
      </c>
      <c r="D24" s="58" t="s">
        <v>163</v>
      </c>
      <c r="H24" s="8"/>
      <c r="I24" s="18"/>
      <c r="J24" s="18"/>
      <c r="K24" s="18"/>
      <c r="L24" s="18"/>
      <c r="M24" s="18"/>
      <c r="N24" s="18"/>
    </row>
    <row r="25" spans="1:14" x14ac:dyDescent="0.25">
      <c r="A25" s="49" t="s">
        <v>235</v>
      </c>
      <c r="B25" s="49" t="s">
        <v>234</v>
      </c>
      <c r="C25" s="50" t="str">
        <f t="shared" si="1"/>
        <v>54</v>
      </c>
      <c r="D25" s="58" t="s">
        <v>163</v>
      </c>
      <c r="H25" s="8"/>
      <c r="I25" s="18"/>
      <c r="J25" s="18"/>
      <c r="K25" s="18"/>
      <c r="L25" s="18"/>
      <c r="M25" s="18"/>
      <c r="N25" s="18"/>
    </row>
    <row r="26" spans="1:14" x14ac:dyDescent="0.25">
      <c r="A26" s="49" t="s">
        <v>235</v>
      </c>
      <c r="B26" s="49" t="s">
        <v>235</v>
      </c>
      <c r="C26" s="50" t="str">
        <f t="shared" si="1"/>
        <v>55</v>
      </c>
      <c r="D26" s="58" t="s">
        <v>163</v>
      </c>
      <c r="H26" s="4"/>
      <c r="I26" s="18"/>
      <c r="J26" s="18"/>
      <c r="K26" s="18"/>
      <c r="L26" s="18"/>
      <c r="M26" s="18"/>
      <c r="N26" s="18"/>
    </row>
    <row r="27" spans="1:14" x14ac:dyDescent="0.25">
      <c r="H27" s="4"/>
      <c r="I27" s="18"/>
      <c r="J27" s="18"/>
      <c r="K27" s="18"/>
      <c r="L27" s="18"/>
      <c r="M27" s="18"/>
      <c r="N27" s="18"/>
    </row>
    <row r="28" spans="1:14" x14ac:dyDescent="0.25">
      <c r="I28" s="19"/>
      <c r="J28" s="19"/>
      <c r="K28" s="19"/>
      <c r="L28" s="19"/>
      <c r="M28" s="19"/>
      <c r="N28" s="19"/>
    </row>
    <row r="29" spans="1:14" x14ac:dyDescent="0.25">
      <c r="K29" s="19"/>
      <c r="L29" s="19"/>
      <c r="M29" s="19"/>
      <c r="N29" s="19"/>
    </row>
    <row r="30" spans="1:14" x14ac:dyDescent="0.25">
      <c r="K30" s="19"/>
      <c r="L30" s="19"/>
      <c r="M30" s="19"/>
      <c r="N30" s="19"/>
    </row>
    <row r="34" spans="9:10" x14ac:dyDescent="0.25">
      <c r="I34" s="62"/>
      <c r="J34" s="62"/>
    </row>
  </sheetData>
  <scenarios current="0" show="0">
    <scenario name="probabilidad" count="20" user="lina quiroga">
      <inputCells r="A2" val="1"/>
      <inputCells r="A3" val="1"/>
      <inputCells r="A4" val="1"/>
      <inputCells r="A5" val="1"/>
      <inputCells r="A6" val="1"/>
      <inputCells r="A7" val="2"/>
      <inputCells r="A8" val="2"/>
      <inputCells r="A9" val="2"/>
      <inputCells r="A10" val="2"/>
      <inputCells r="A11" val="2"/>
      <inputCells r="A12" val="3"/>
      <inputCells r="A13" val="3"/>
      <inputCells r="A14" val="3"/>
      <inputCells r="A15" val="3"/>
      <inputCells r="A16" val="3"/>
      <inputCells r="A17" val="4"/>
      <inputCells r="A18" val="4"/>
      <inputCells r="A19" val="4"/>
      <inputCells r="A20" val="4"/>
      <inputCells r="A21" val="4"/>
    </scenario>
  </scenarios>
  <dataConsolidate link="1">
    <dataRefs count="1">
      <dataRef ref="A2:A26" sheet="NIVEL RIESGO" r:id="rId1"/>
    </dataRefs>
  </dataConsolidate>
  <mergeCells count="2">
    <mergeCell ref="I15:I16"/>
    <mergeCell ref="J15:N15"/>
  </mergeCell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topLeftCell="H1" workbookViewId="0">
      <selection activeCell="C33" sqref="C33"/>
    </sheetView>
  </sheetViews>
  <sheetFormatPr baseColWidth="10" defaultColWidth="11.42578125" defaultRowHeight="14.25" x14ac:dyDescent="0.2"/>
  <cols>
    <col min="1" max="1" width="28.7109375" style="84" customWidth="1"/>
    <col min="2" max="2" width="23.140625" style="83" bestFit="1" customWidth="1"/>
    <col min="3" max="3" width="7.140625" style="84" customWidth="1"/>
    <col min="4" max="4" width="18" style="83" customWidth="1"/>
    <col min="5" max="5" width="4.28515625" style="83" customWidth="1"/>
    <col min="6" max="6" width="6.7109375" style="83" customWidth="1"/>
    <col min="7" max="7" width="9" style="83" customWidth="1"/>
    <col min="8" max="8" width="8.140625" style="83" customWidth="1"/>
    <col min="9" max="9" width="5.28515625" style="83" customWidth="1"/>
    <col min="10" max="10" width="9.7109375" style="83" customWidth="1"/>
    <col min="11" max="12" width="6.7109375" style="83" customWidth="1"/>
    <col min="13" max="13" width="16.85546875" style="83" customWidth="1"/>
    <col min="14" max="14" width="37.140625" style="83" customWidth="1"/>
    <col min="15" max="17" width="19.7109375" style="84" customWidth="1"/>
    <col min="18" max="19" width="11.42578125" style="84"/>
    <col min="20" max="20" width="37.140625" style="84" customWidth="1"/>
    <col min="21" max="21" width="26.42578125" style="84" customWidth="1"/>
    <col min="22" max="22" width="27.5703125" style="84" customWidth="1"/>
    <col min="23" max="16384" width="11.42578125" style="84"/>
  </cols>
  <sheetData>
    <row r="1" spans="1:22" ht="52.5" customHeight="1" x14ac:dyDescent="0.2">
      <c r="M1" s="90" t="s">
        <v>8</v>
      </c>
      <c r="N1" s="90" t="s">
        <v>7</v>
      </c>
      <c r="O1" s="90" t="s">
        <v>178</v>
      </c>
    </row>
    <row r="2" spans="1:22" ht="15.75" customHeight="1" x14ac:dyDescent="0.2"/>
    <row r="3" spans="1:22" x14ac:dyDescent="0.2">
      <c r="A3" s="704" t="s">
        <v>5</v>
      </c>
      <c r="B3" s="705"/>
      <c r="C3" s="81"/>
      <c r="D3" s="704" t="s">
        <v>164</v>
      </c>
      <c r="E3" s="705"/>
      <c r="F3" s="82"/>
      <c r="G3" s="704" t="s">
        <v>165</v>
      </c>
      <c r="H3" s="705"/>
      <c r="I3" s="82"/>
      <c r="J3" s="704" t="s">
        <v>166</v>
      </c>
      <c r="K3" s="705"/>
      <c r="M3" s="707" t="s">
        <v>323</v>
      </c>
      <c r="N3" s="707"/>
      <c r="O3" s="707"/>
      <c r="P3" s="707" t="s">
        <v>324</v>
      </c>
      <c r="Q3" s="707"/>
    </row>
    <row r="4" spans="1:22" ht="75" customHeight="1" x14ac:dyDescent="0.2">
      <c r="A4" s="88" t="s">
        <v>146</v>
      </c>
      <c r="B4" s="91">
        <v>1</v>
      </c>
      <c r="C4" s="92"/>
      <c r="D4" s="88" t="s">
        <v>83</v>
      </c>
      <c r="E4" s="91">
        <v>3</v>
      </c>
      <c r="F4" s="92"/>
      <c r="G4" s="88" t="s">
        <v>83</v>
      </c>
      <c r="H4" s="91">
        <v>3</v>
      </c>
      <c r="I4" s="92"/>
      <c r="J4" s="88" t="s">
        <v>83</v>
      </c>
      <c r="K4" s="91">
        <v>3</v>
      </c>
      <c r="M4" s="89" t="s">
        <v>325</v>
      </c>
      <c r="N4" s="89" t="s">
        <v>326</v>
      </c>
      <c r="O4" s="89" t="s">
        <v>327</v>
      </c>
      <c r="P4" s="89" t="s">
        <v>328</v>
      </c>
      <c r="Q4" s="89" t="s">
        <v>322</v>
      </c>
    </row>
    <row r="5" spans="1:22" ht="57" customHeight="1" x14ac:dyDescent="0.2">
      <c r="A5" s="88" t="s">
        <v>145</v>
      </c>
      <c r="B5" s="91">
        <v>3</v>
      </c>
      <c r="C5" s="92"/>
      <c r="D5" s="88" t="s">
        <v>84</v>
      </c>
      <c r="E5" s="91">
        <v>1</v>
      </c>
      <c r="F5" s="92"/>
      <c r="G5" s="88" t="s">
        <v>84</v>
      </c>
      <c r="H5" s="91">
        <v>1</v>
      </c>
      <c r="I5" s="92"/>
      <c r="J5" s="88" t="s">
        <v>84</v>
      </c>
      <c r="K5" s="91">
        <v>1</v>
      </c>
      <c r="M5" s="95">
        <v>4</v>
      </c>
      <c r="N5" s="95">
        <v>4</v>
      </c>
      <c r="O5" s="95">
        <v>9</v>
      </c>
      <c r="P5" s="95">
        <v>4</v>
      </c>
      <c r="Q5" s="95">
        <v>8</v>
      </c>
      <c r="R5" s="88">
        <f>SUM(M5:Q5)</f>
        <v>29</v>
      </c>
    </row>
    <row r="6" spans="1:22" ht="32.25" customHeight="1" x14ac:dyDescent="0.2">
      <c r="B6" s="85"/>
      <c r="M6" s="95">
        <v>8</v>
      </c>
      <c r="N6" s="95">
        <v>8</v>
      </c>
      <c r="O6" s="95">
        <v>18</v>
      </c>
      <c r="P6" s="95">
        <v>8</v>
      </c>
      <c r="Q6" s="95">
        <v>16</v>
      </c>
      <c r="R6" s="88">
        <f>SUM(M6:Q6)</f>
        <v>58</v>
      </c>
    </row>
    <row r="7" spans="1:22" ht="47.25" customHeight="1" x14ac:dyDescent="0.2">
      <c r="A7" s="86" t="s">
        <v>175</v>
      </c>
      <c r="B7" s="86" t="s">
        <v>176</v>
      </c>
      <c r="C7" s="706" t="s">
        <v>310</v>
      </c>
      <c r="D7" s="706"/>
      <c r="E7" s="706" t="s">
        <v>311</v>
      </c>
      <c r="F7" s="706"/>
      <c r="G7" s="706"/>
      <c r="M7" s="95">
        <v>12</v>
      </c>
      <c r="N7" s="95">
        <v>12</v>
      </c>
      <c r="O7" s="95">
        <v>27</v>
      </c>
      <c r="P7" s="95">
        <v>12</v>
      </c>
      <c r="Q7" s="95">
        <v>22</v>
      </c>
      <c r="R7" s="88">
        <f>SUM(M7:Q7)</f>
        <v>85</v>
      </c>
    </row>
    <row r="8" spans="1:22" ht="47.25" customHeight="1" x14ac:dyDescent="0.2">
      <c r="A8" s="87" t="s">
        <v>177</v>
      </c>
      <c r="B8" s="87" t="s">
        <v>292</v>
      </c>
      <c r="C8" s="708">
        <v>0</v>
      </c>
      <c r="D8" s="708"/>
      <c r="E8" s="708">
        <v>0</v>
      </c>
      <c r="F8" s="708"/>
      <c r="G8" s="708"/>
      <c r="M8" s="96"/>
      <c r="N8" s="96"/>
      <c r="O8" s="96"/>
      <c r="P8" s="96"/>
      <c r="Q8" s="96"/>
      <c r="R8" s="97"/>
    </row>
    <row r="9" spans="1:22" ht="42" customHeight="1" x14ac:dyDescent="0.2">
      <c r="A9" s="87" t="s">
        <v>179</v>
      </c>
      <c r="B9" s="87" t="s">
        <v>293</v>
      </c>
      <c r="C9" s="708">
        <v>1</v>
      </c>
      <c r="D9" s="708"/>
      <c r="E9" s="708">
        <v>1</v>
      </c>
      <c r="F9" s="708"/>
      <c r="G9" s="708"/>
      <c r="R9" s="94"/>
    </row>
    <row r="10" spans="1:22" ht="42" customHeight="1" x14ac:dyDescent="0.2">
      <c r="A10" s="87" t="s">
        <v>180</v>
      </c>
      <c r="B10" s="87" t="s">
        <v>294</v>
      </c>
      <c r="C10" s="708">
        <v>0</v>
      </c>
      <c r="D10" s="708"/>
      <c r="E10" s="708">
        <v>2</v>
      </c>
      <c r="F10" s="708"/>
      <c r="G10" s="708"/>
      <c r="R10" s="94"/>
    </row>
    <row r="11" spans="1:22" ht="42" customHeight="1" x14ac:dyDescent="0.2">
      <c r="A11" s="94"/>
      <c r="B11" s="94"/>
      <c r="C11" s="94"/>
      <c r="D11" s="94"/>
      <c r="E11" s="94"/>
      <c r="F11" s="94"/>
      <c r="G11" s="94"/>
      <c r="R11" s="94"/>
    </row>
    <row r="12" spans="1:22" ht="42" customHeight="1" x14ac:dyDescent="0.2">
      <c r="A12" s="94"/>
      <c r="B12" s="94"/>
      <c r="C12" s="94"/>
      <c r="D12" s="94"/>
      <c r="E12" s="94"/>
      <c r="F12" s="94"/>
      <c r="G12" s="94"/>
      <c r="R12" s="94"/>
    </row>
    <row r="13" spans="1:22" ht="42" customHeight="1" x14ac:dyDescent="0.2">
      <c r="A13" s="94"/>
      <c r="B13" s="94"/>
      <c r="C13" s="94"/>
      <c r="D13" s="94"/>
      <c r="E13" s="94"/>
      <c r="F13" s="94"/>
      <c r="G13" s="94"/>
      <c r="R13" s="94"/>
    </row>
    <row r="14" spans="1:22" ht="23.25" customHeight="1" x14ac:dyDescent="0.2">
      <c r="A14" s="94"/>
      <c r="B14" s="94"/>
      <c r="C14" s="94"/>
      <c r="D14" s="94"/>
      <c r="E14" s="94"/>
      <c r="F14" s="94"/>
      <c r="G14" s="94"/>
      <c r="R14" s="94"/>
    </row>
    <row r="15" spans="1:22" ht="47.25" customHeight="1" x14ac:dyDescent="0.2">
      <c r="A15" s="94"/>
      <c r="B15" s="94"/>
      <c r="C15" s="94"/>
      <c r="D15" s="94"/>
      <c r="E15" s="94"/>
      <c r="F15" s="94"/>
      <c r="G15" s="94"/>
      <c r="M15" s="93"/>
      <c r="N15" s="93"/>
      <c r="O15" s="93"/>
      <c r="P15" s="93"/>
      <c r="Q15" s="93"/>
      <c r="R15" s="94"/>
    </row>
    <row r="16" spans="1:22" ht="45.75" customHeight="1" x14ac:dyDescent="0.2">
      <c r="A16" s="94"/>
      <c r="B16" s="94"/>
      <c r="C16" s="94"/>
      <c r="D16" s="94"/>
      <c r="E16" s="94"/>
      <c r="F16" s="94"/>
      <c r="G16" s="94"/>
      <c r="M16" s="703" t="s">
        <v>333</v>
      </c>
      <c r="N16" s="703" t="s">
        <v>334</v>
      </c>
      <c r="O16" s="703" t="s">
        <v>335</v>
      </c>
      <c r="P16" s="703"/>
      <c r="Q16" s="703" t="s">
        <v>338</v>
      </c>
      <c r="R16" s="94"/>
      <c r="T16" s="701" t="s">
        <v>344</v>
      </c>
      <c r="U16" s="703" t="s">
        <v>345</v>
      </c>
      <c r="V16" s="703"/>
    </row>
    <row r="17" spans="2:22" ht="36.75" customHeight="1" x14ac:dyDescent="0.2">
      <c r="M17" s="703"/>
      <c r="N17" s="703"/>
      <c r="O17" s="66" t="s">
        <v>336</v>
      </c>
      <c r="P17" s="66" t="s">
        <v>337</v>
      </c>
      <c r="Q17" s="703"/>
      <c r="R17" s="94"/>
      <c r="T17" s="702"/>
      <c r="U17" s="66" t="s">
        <v>346</v>
      </c>
      <c r="V17" s="66" t="s">
        <v>347</v>
      </c>
    </row>
    <row r="18" spans="2:22" ht="20.100000000000001" customHeight="1" x14ac:dyDescent="0.2">
      <c r="M18" s="700" t="s">
        <v>323</v>
      </c>
      <c r="N18" s="65" t="s">
        <v>343</v>
      </c>
      <c r="O18" s="106"/>
      <c r="P18" s="106"/>
      <c r="Q18" s="106">
        <v>15</v>
      </c>
      <c r="R18" s="94"/>
      <c r="T18" s="106" t="s">
        <v>348</v>
      </c>
      <c r="U18" s="106">
        <v>0</v>
      </c>
      <c r="V18" s="106">
        <v>0</v>
      </c>
    </row>
    <row r="19" spans="2:22" ht="20.100000000000001" customHeight="1" x14ac:dyDescent="0.2">
      <c r="M19" s="700"/>
      <c r="N19" s="65" t="s">
        <v>339</v>
      </c>
      <c r="O19" s="106"/>
      <c r="P19" s="106"/>
      <c r="Q19" s="106">
        <v>15</v>
      </c>
      <c r="R19" s="94"/>
      <c r="T19" s="106" t="s">
        <v>349</v>
      </c>
      <c r="U19" s="106">
        <v>1</v>
      </c>
      <c r="V19" s="106">
        <v>1</v>
      </c>
    </row>
    <row r="20" spans="2:22" ht="20.100000000000001" customHeight="1" x14ac:dyDescent="0.2">
      <c r="M20" s="700"/>
      <c r="N20" s="65" t="s">
        <v>342</v>
      </c>
      <c r="O20" s="106"/>
      <c r="P20" s="106"/>
      <c r="Q20" s="106">
        <v>30</v>
      </c>
      <c r="R20" s="94"/>
      <c r="T20" s="106" t="s">
        <v>350</v>
      </c>
      <c r="U20" s="106">
        <v>2</v>
      </c>
      <c r="V20" s="106">
        <v>2</v>
      </c>
    </row>
    <row r="21" spans="2:22" ht="24" x14ac:dyDescent="0.2">
      <c r="B21" s="85"/>
      <c r="M21" s="700" t="s">
        <v>324</v>
      </c>
      <c r="N21" s="65" t="s">
        <v>341</v>
      </c>
      <c r="O21" s="106"/>
      <c r="P21" s="106"/>
      <c r="Q21" s="106">
        <v>15</v>
      </c>
      <c r="R21" s="94"/>
    </row>
    <row r="22" spans="2:22" ht="24" x14ac:dyDescent="0.2">
      <c r="M22" s="700"/>
      <c r="N22" s="65" t="s">
        <v>340</v>
      </c>
      <c r="O22" s="106"/>
      <c r="P22" s="106"/>
      <c r="Q22" s="106">
        <v>25</v>
      </c>
      <c r="R22" s="94"/>
    </row>
    <row r="23" spans="2:22" x14ac:dyDescent="0.2">
      <c r="M23" s="700"/>
      <c r="N23" s="697" t="s">
        <v>270</v>
      </c>
      <c r="O23" s="698"/>
      <c r="P23" s="699"/>
      <c r="Q23" s="107">
        <f>SUM(Q18:Q22)</f>
        <v>100</v>
      </c>
      <c r="R23" s="94"/>
    </row>
    <row r="24" spans="2:22" x14ac:dyDescent="0.2">
      <c r="M24" s="98"/>
      <c r="N24" s="98"/>
      <c r="O24" s="99"/>
      <c r="P24" s="99"/>
      <c r="Q24" s="99"/>
      <c r="R24" s="99"/>
    </row>
    <row r="25" spans="2:22" x14ac:dyDescent="0.2">
      <c r="M25" s="98"/>
      <c r="N25" s="98"/>
      <c r="O25" s="99"/>
      <c r="P25" s="99"/>
      <c r="Q25" s="99"/>
      <c r="R25" s="99"/>
    </row>
    <row r="26" spans="2:22" x14ac:dyDescent="0.2">
      <c r="M26" s="93"/>
      <c r="N26" s="93"/>
      <c r="O26" s="93"/>
      <c r="P26" s="93"/>
      <c r="Q26" s="93"/>
      <c r="R26" s="94"/>
    </row>
    <row r="27" spans="2:22" x14ac:dyDescent="0.2">
      <c r="M27" s="93"/>
      <c r="N27" s="93"/>
      <c r="O27" s="93"/>
      <c r="P27" s="93"/>
      <c r="Q27" s="93"/>
      <c r="R27" s="94"/>
    </row>
    <row r="28" spans="2:22" x14ac:dyDescent="0.2">
      <c r="M28" s="93"/>
      <c r="N28" s="93"/>
      <c r="O28" s="93"/>
      <c r="P28" s="93"/>
      <c r="Q28" s="93"/>
      <c r="R28" s="94"/>
    </row>
    <row r="29" spans="2:22" x14ac:dyDescent="0.2">
      <c r="M29" s="93"/>
      <c r="N29" s="93"/>
      <c r="O29" s="93"/>
      <c r="P29" s="93"/>
      <c r="Q29" s="93"/>
      <c r="R29" s="94"/>
    </row>
    <row r="30" spans="2:22" x14ac:dyDescent="0.2">
      <c r="M30" s="93"/>
      <c r="N30" s="93"/>
      <c r="O30" s="93"/>
      <c r="P30" s="93"/>
      <c r="Q30" s="93"/>
      <c r="R30" s="94"/>
    </row>
    <row r="31" spans="2:22" x14ac:dyDescent="0.2">
      <c r="M31" s="93"/>
      <c r="N31" s="93"/>
      <c r="O31" s="93"/>
      <c r="P31" s="93"/>
      <c r="Q31" s="93"/>
      <c r="R31" s="94"/>
    </row>
    <row r="32" spans="2:22" x14ac:dyDescent="0.2">
      <c r="M32" s="93"/>
      <c r="N32" s="93"/>
      <c r="O32" s="93"/>
      <c r="P32" s="93"/>
      <c r="Q32" s="93"/>
      <c r="R32" s="94"/>
    </row>
    <row r="33" spans="13:18" x14ac:dyDescent="0.2">
      <c r="M33" s="93"/>
      <c r="N33" s="93"/>
      <c r="O33" s="93"/>
      <c r="P33" s="93"/>
      <c r="Q33" s="93"/>
      <c r="R33" s="94"/>
    </row>
    <row r="34" spans="13:18" x14ac:dyDescent="0.2">
      <c r="M34" s="98"/>
      <c r="N34" s="98"/>
      <c r="O34" s="99"/>
      <c r="P34" s="99"/>
      <c r="Q34" s="99"/>
      <c r="R34" s="99"/>
    </row>
    <row r="35" spans="13:18" x14ac:dyDescent="0.2">
      <c r="M35" s="98"/>
      <c r="N35" s="98"/>
      <c r="O35" s="99"/>
      <c r="P35" s="99"/>
      <c r="Q35" s="99"/>
      <c r="R35" s="99"/>
    </row>
    <row r="36" spans="13:18" x14ac:dyDescent="0.2">
      <c r="M36" s="93"/>
      <c r="N36" s="93"/>
      <c r="O36" s="93"/>
      <c r="P36" s="93"/>
      <c r="Q36" s="93"/>
      <c r="R36" s="94"/>
    </row>
    <row r="37" spans="13:18" x14ac:dyDescent="0.2">
      <c r="M37" s="93"/>
      <c r="N37" s="93"/>
      <c r="O37" s="93"/>
      <c r="P37" s="93"/>
      <c r="Q37" s="93"/>
      <c r="R37" s="94"/>
    </row>
    <row r="38" spans="13:18" x14ac:dyDescent="0.2">
      <c r="M38" s="93"/>
      <c r="N38" s="93"/>
      <c r="O38" s="93"/>
      <c r="P38" s="93"/>
      <c r="Q38" s="93"/>
      <c r="R38" s="94"/>
    </row>
    <row r="39" spans="13:18" x14ac:dyDescent="0.2">
      <c r="M39" s="93"/>
      <c r="N39" s="93"/>
      <c r="O39" s="93"/>
      <c r="P39" s="93"/>
      <c r="Q39" s="93"/>
      <c r="R39" s="94"/>
    </row>
    <row r="40" spans="13:18" x14ac:dyDescent="0.2">
      <c r="M40" s="93"/>
      <c r="N40" s="93"/>
      <c r="O40" s="93"/>
      <c r="P40" s="93"/>
      <c r="Q40" s="93"/>
      <c r="R40" s="94"/>
    </row>
    <row r="41" spans="13:18" x14ac:dyDescent="0.2">
      <c r="M41" s="93"/>
      <c r="N41" s="93"/>
      <c r="O41" s="93"/>
      <c r="P41" s="93"/>
      <c r="Q41" s="93"/>
      <c r="R41" s="94"/>
    </row>
    <row r="42" spans="13:18" x14ac:dyDescent="0.2">
      <c r="M42" s="93"/>
      <c r="N42" s="93"/>
      <c r="O42" s="93"/>
      <c r="P42" s="93"/>
      <c r="Q42" s="93"/>
      <c r="R42" s="94"/>
    </row>
    <row r="43" spans="13:18" x14ac:dyDescent="0.2">
      <c r="M43" s="93"/>
      <c r="N43" s="93"/>
      <c r="O43" s="93"/>
      <c r="P43" s="93"/>
      <c r="Q43" s="93"/>
      <c r="R43" s="94"/>
    </row>
    <row r="44" spans="13:18" x14ac:dyDescent="0.2">
      <c r="M44" s="98"/>
      <c r="N44" s="98"/>
      <c r="O44" s="99"/>
      <c r="P44" s="99"/>
      <c r="Q44" s="99"/>
      <c r="R44" s="99"/>
    </row>
  </sheetData>
  <mergeCells count="23">
    <mergeCell ref="M3:O3"/>
    <mergeCell ref="P3:Q3"/>
    <mergeCell ref="C8:D8"/>
    <mergeCell ref="C9:D9"/>
    <mergeCell ref="C10:D10"/>
    <mergeCell ref="E7:G7"/>
    <mergeCell ref="E8:G8"/>
    <mergeCell ref="E9:G9"/>
    <mergeCell ref="E10:G10"/>
    <mergeCell ref="A3:B3"/>
    <mergeCell ref="D3:E3"/>
    <mergeCell ref="G3:H3"/>
    <mergeCell ref="J3:K3"/>
    <mergeCell ref="C7:D7"/>
    <mergeCell ref="N23:P23"/>
    <mergeCell ref="M21:M23"/>
    <mergeCell ref="T16:T17"/>
    <mergeCell ref="U16:V16"/>
    <mergeCell ref="O16:P16"/>
    <mergeCell ref="M16:M17"/>
    <mergeCell ref="N16:N17"/>
    <mergeCell ref="Q16:Q17"/>
    <mergeCell ref="M18:M2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B9" sqref="B9"/>
    </sheetView>
  </sheetViews>
  <sheetFormatPr baseColWidth="10" defaultRowHeight="15" x14ac:dyDescent="0.25"/>
  <cols>
    <col min="1" max="1" width="28.7109375" customWidth="1"/>
    <col min="2" max="2" width="35.7109375" customWidth="1"/>
    <col min="3" max="3" width="21.7109375" customWidth="1"/>
    <col min="4" max="4" width="35.7109375" customWidth="1"/>
  </cols>
  <sheetData>
    <row r="1" spans="1:4" ht="105" x14ac:dyDescent="0.25">
      <c r="A1" s="9" t="s">
        <v>93</v>
      </c>
      <c r="B1" s="9" t="s">
        <v>100</v>
      </c>
      <c r="C1" s="9" t="s">
        <v>106</v>
      </c>
      <c r="D1" s="9" t="s">
        <v>101</v>
      </c>
    </row>
    <row r="2" spans="1:4" ht="42.75" x14ac:dyDescent="0.25">
      <c r="A2" s="10" t="s">
        <v>169</v>
      </c>
      <c r="B2" s="10" t="s">
        <v>107</v>
      </c>
      <c r="C2" s="10" t="s">
        <v>167</v>
      </c>
      <c r="D2" s="11" t="s">
        <v>216</v>
      </c>
    </row>
    <row r="3" spans="1:4" ht="28.5" x14ac:dyDescent="0.25">
      <c r="A3" s="10" t="s">
        <v>170</v>
      </c>
      <c r="B3" s="10" t="s">
        <v>108</v>
      </c>
      <c r="C3" s="10" t="s">
        <v>168</v>
      </c>
      <c r="D3" s="11" t="s">
        <v>218</v>
      </c>
    </row>
    <row r="4" spans="1:4" ht="28.5" x14ac:dyDescent="0.25">
      <c r="A4" s="10" t="s">
        <v>171</v>
      </c>
      <c r="B4" s="10" t="s">
        <v>109</v>
      </c>
      <c r="C4" s="10" t="s">
        <v>202</v>
      </c>
      <c r="D4" s="11" t="s">
        <v>219</v>
      </c>
    </row>
    <row r="5" spans="1:4" ht="42.75" x14ac:dyDescent="0.25">
      <c r="A5" s="10"/>
      <c r="B5" s="10" t="s">
        <v>110</v>
      </c>
      <c r="C5" s="10" t="s">
        <v>203</v>
      </c>
      <c r="D5" s="11" t="s">
        <v>206</v>
      </c>
    </row>
    <row r="6" spans="1:4" ht="42.75" x14ac:dyDescent="0.25">
      <c r="A6" s="10"/>
      <c r="B6" s="10" t="s">
        <v>111</v>
      </c>
      <c r="C6" s="10" t="s">
        <v>204</v>
      </c>
      <c r="D6" s="11" t="s">
        <v>217</v>
      </c>
    </row>
  </sheetData>
  <pageMargins left="0.70866141732283472" right="0.70866141732283472" top="0.74803149606299213" bottom="0.74803149606299213" header="0.31496062992125984" footer="0.31496062992125984"/>
  <pageSetup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9" sqref="B9"/>
    </sheetView>
  </sheetViews>
  <sheetFormatPr baseColWidth="10" defaultRowHeight="15" x14ac:dyDescent="0.25"/>
  <cols>
    <col min="1" max="1" width="11.7109375" bestFit="1" customWidth="1"/>
  </cols>
  <sheetData>
    <row r="1" spans="1:2" x14ac:dyDescent="0.25">
      <c r="A1" t="s">
        <v>283</v>
      </c>
      <c r="B1" t="s">
        <v>283</v>
      </c>
    </row>
    <row r="2" spans="1:2" x14ac:dyDescent="0.25">
      <c r="A2" s="40" t="s">
        <v>281</v>
      </c>
      <c r="B2" s="39">
        <v>1333</v>
      </c>
    </row>
    <row r="3" spans="1:2" x14ac:dyDescent="0.25">
      <c r="A3" s="38" t="s">
        <v>282</v>
      </c>
      <c r="B3" s="38">
        <v>45</v>
      </c>
    </row>
    <row r="4" spans="1:2" x14ac:dyDescent="0.25">
      <c r="A4" s="38" t="s">
        <v>284</v>
      </c>
      <c r="B4" s="41">
        <v>10</v>
      </c>
    </row>
    <row r="5" spans="1:2" x14ac:dyDescent="0.25">
      <c r="A5" s="38">
        <v>5</v>
      </c>
      <c r="B5" s="38">
        <v>62</v>
      </c>
    </row>
    <row r="7" spans="1:2" x14ac:dyDescent="0.25">
      <c r="A7">
        <f ca="1">INDIRECT($A$2)</f>
        <v>1333</v>
      </c>
    </row>
    <row r="8" spans="1:2" x14ac:dyDescent="0.25">
      <c r="A8">
        <f ca="1">INDIRECT($A$3)</f>
        <v>45</v>
      </c>
    </row>
    <row r="9" spans="1:2" x14ac:dyDescent="0.25">
      <c r="A9" t="e">
        <f ca="1">INDIRECT($A$4)</f>
        <v>#REF!</v>
      </c>
    </row>
    <row r="10" spans="1:2" x14ac:dyDescent="0.25">
      <c r="A10">
        <f ca="1">INDIRECT("B"&amp;$A$5)</f>
        <v>62</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4:J18"/>
  <sheetViews>
    <sheetView workbookViewId="0">
      <selection activeCell="J4" sqref="J4:J18"/>
    </sheetView>
  </sheetViews>
  <sheetFormatPr baseColWidth="10" defaultRowHeight="15" x14ac:dyDescent="0.25"/>
  <cols>
    <col min="10" max="10" width="25.7109375" customWidth="1"/>
  </cols>
  <sheetData>
    <row r="4" spans="10:10" ht="18" x14ac:dyDescent="0.25">
      <c r="J4" s="191" t="s">
        <v>417</v>
      </c>
    </row>
    <row r="5" spans="10:10" ht="18" x14ac:dyDescent="0.25">
      <c r="J5" s="191" t="s">
        <v>419</v>
      </c>
    </row>
    <row r="6" spans="10:10" ht="18" x14ac:dyDescent="0.25">
      <c r="J6" s="191" t="s">
        <v>420</v>
      </c>
    </row>
    <row r="7" spans="10:10" ht="18" x14ac:dyDescent="0.25">
      <c r="J7" s="191" t="s">
        <v>421</v>
      </c>
    </row>
    <row r="8" spans="10:10" ht="36" x14ac:dyDescent="0.25">
      <c r="J8" s="191" t="s">
        <v>424</v>
      </c>
    </row>
    <row r="9" spans="10:10" ht="18" x14ac:dyDescent="0.25">
      <c r="J9" s="191" t="s">
        <v>423</v>
      </c>
    </row>
    <row r="10" spans="10:10" ht="18" x14ac:dyDescent="0.25">
      <c r="J10" s="191" t="s">
        <v>419</v>
      </c>
    </row>
    <row r="11" spans="10:10" ht="18" x14ac:dyDescent="0.25">
      <c r="J11" s="191" t="s">
        <v>420</v>
      </c>
    </row>
    <row r="12" spans="10:10" ht="18" x14ac:dyDescent="0.25">
      <c r="J12" s="191" t="s">
        <v>421</v>
      </c>
    </row>
    <row r="13" spans="10:10" x14ac:dyDescent="0.25">
      <c r="J13" s="259"/>
    </row>
    <row r="14" spans="10:10" x14ac:dyDescent="0.25">
      <c r="J14" s="259"/>
    </row>
    <row r="15" spans="10:10" ht="36" x14ac:dyDescent="0.25">
      <c r="J15" s="191" t="s">
        <v>426</v>
      </c>
    </row>
    <row r="16" spans="10:10" ht="36" x14ac:dyDescent="0.25">
      <c r="J16" s="191" t="s">
        <v>427</v>
      </c>
    </row>
    <row r="17" spans="10:10" ht="18" x14ac:dyDescent="0.25">
      <c r="J17" s="433" t="s">
        <v>425</v>
      </c>
    </row>
    <row r="18" spans="10:10" ht="18" x14ac:dyDescent="0.25">
      <c r="J18" s="43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26</vt:i4>
      </vt:variant>
    </vt:vector>
  </HeadingPairs>
  <TitlesOfParts>
    <vt:vector size="35" baseType="lpstr">
      <vt:lpstr>MAPA DE RIESGOS</vt:lpstr>
      <vt:lpstr>CONTROL DE CAMBIOS</vt:lpstr>
      <vt:lpstr>PROBABILIDAD</vt:lpstr>
      <vt:lpstr>IMPACTO</vt:lpstr>
      <vt:lpstr>NIVEL RIESGO</vt:lpstr>
      <vt:lpstr>VAL CONTROLES</vt:lpstr>
      <vt:lpstr>Hoja1</vt:lpstr>
      <vt:lpstr>Hoja2</vt:lpstr>
      <vt:lpstr>Hoja3</vt:lpstr>
      <vt:lpstr>ALTO</vt:lpstr>
      <vt:lpstr>'MAPA DE RIESGOS'!Área_de_impresión</vt:lpstr>
      <vt:lpstr>BAJO</vt:lpstr>
      <vt:lpstr>CREDIBILIDAD_IMAGEN</vt:lpstr>
      <vt:lpstr>CRÍTICO</vt:lpstr>
      <vt:lpstr>ESTRATÉGICO</vt:lpstr>
      <vt:lpstr>ESTRATÉGICO_OPERATIVO</vt:lpstr>
      <vt:lpstr>EVALUACION_CUALITATIVA</vt:lpstr>
      <vt:lpstr>EVALUACION_CUANTITATIVA</vt:lpstr>
      <vt:lpstr>EVALUACION_POR_FRECUENCIA</vt:lpstr>
      <vt:lpstr>FINANCIERO</vt:lpstr>
      <vt:lpstr>IMAGEN</vt:lpstr>
      <vt:lpstr>LEGAL</vt:lpstr>
      <vt:lpstr>Lineas_Obj_Est</vt:lpstr>
      <vt:lpstr>MEDIO</vt:lpstr>
      <vt:lpstr>NIVEL</vt:lpstr>
      <vt:lpstr>NIVEL_ACTUAL_DEL_RIESGO</vt:lpstr>
      <vt:lpstr>NIVEL_DE_RIESGO_RESIDUAL</vt:lpstr>
      <vt:lpstr>OPERATIVO</vt:lpstr>
      <vt:lpstr>SALUD</vt:lpstr>
      <vt:lpstr>SERVICIO</vt:lpstr>
      <vt:lpstr>TECNOLÓGICO</vt:lpstr>
      <vt:lpstr>TIPO_DE_ANÁLISIS</vt:lpstr>
      <vt:lpstr>TIPODEANALISIS</vt:lpstr>
      <vt:lpstr>'MAPA DE RIESGOS'!Títulos_a_imprimir</vt:lpstr>
      <vt:lpstr>tratamiento</vt:lpstr>
    </vt:vector>
  </TitlesOfParts>
  <Company>Dimar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quiroga</dc:creator>
  <cp:lastModifiedBy>Luis Pena</cp:lastModifiedBy>
  <cp:lastPrinted>2015-05-12T15:40:01Z</cp:lastPrinted>
  <dcterms:created xsi:type="dcterms:W3CDTF">2011-12-27T23:24:35Z</dcterms:created>
  <dcterms:modified xsi:type="dcterms:W3CDTF">2020-02-01T00:31:27Z</dcterms:modified>
</cp:coreProperties>
</file>